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891AC97D-2294-4B94-A939-70CDD1865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X44" i="1"/>
  <c r="X33" i="1"/>
  <c r="M18" i="1"/>
  <c r="U18" i="1" s="1"/>
  <c r="X37" i="1" l="1"/>
  <c r="X40" i="1"/>
  <c r="X18" i="1"/>
  <c r="X19" i="1"/>
  <c r="X22" i="1"/>
  <c r="X23" i="1"/>
  <c r="X24" i="1"/>
  <c r="X25" i="1"/>
  <c r="X26" i="1"/>
  <c r="X27" i="1"/>
  <c r="X28" i="1"/>
  <c r="X29" i="1"/>
  <c r="X30" i="1"/>
  <c r="X31" i="1"/>
  <c r="X32" i="1"/>
  <c r="X34" i="1"/>
  <c r="X35" i="1"/>
  <c r="X36" i="1"/>
  <c r="X38" i="1"/>
  <c r="X39" i="1"/>
  <c r="X41" i="1"/>
  <c r="X42" i="1"/>
  <c r="X43" i="1"/>
  <c r="X45" i="1"/>
  <c r="X46" i="1"/>
  <c r="P46" i="1"/>
  <c r="M46" i="1"/>
  <c r="U46" i="1" s="1"/>
  <c r="P45" i="1"/>
  <c r="M45" i="1"/>
  <c r="U45" i="1" s="1"/>
  <c r="P44" i="1"/>
  <c r="M44" i="1"/>
  <c r="U44" i="1" s="1"/>
  <c r="P43" i="1"/>
  <c r="M43" i="1"/>
  <c r="Q43" i="1" s="1"/>
  <c r="P42" i="1"/>
  <c r="M42" i="1"/>
  <c r="U42" i="1" s="1"/>
  <c r="P41" i="1"/>
  <c r="M41" i="1"/>
  <c r="Q41" i="1" s="1"/>
  <c r="P40" i="1"/>
  <c r="M40" i="1"/>
  <c r="Q40" i="1" s="1"/>
  <c r="P39" i="1"/>
  <c r="M39" i="1"/>
  <c r="Q39" i="1" s="1"/>
  <c r="P38" i="1"/>
  <c r="M38" i="1"/>
  <c r="U38" i="1" s="1"/>
  <c r="P37" i="1"/>
  <c r="M37" i="1"/>
  <c r="Q37" i="1" s="1"/>
  <c r="P36" i="1"/>
  <c r="M36" i="1"/>
  <c r="U36" i="1" s="1"/>
  <c r="P35" i="1"/>
  <c r="M35" i="1"/>
  <c r="Q35" i="1" s="1"/>
  <c r="P34" i="1"/>
  <c r="M34" i="1"/>
  <c r="U34" i="1" s="1"/>
  <c r="P33" i="1"/>
  <c r="M33" i="1"/>
  <c r="U33" i="1" s="1"/>
  <c r="P32" i="1"/>
  <c r="U32" i="1"/>
  <c r="P31" i="1"/>
  <c r="M31" i="1"/>
  <c r="U31" i="1" s="1"/>
  <c r="P30" i="1"/>
  <c r="M30" i="1"/>
  <c r="U30" i="1" s="1"/>
  <c r="P29" i="1"/>
  <c r="M29" i="1"/>
  <c r="Q29" i="1" s="1"/>
  <c r="P28" i="1"/>
  <c r="M28" i="1"/>
  <c r="U28" i="1" s="1"/>
  <c r="P27" i="1"/>
  <c r="M27" i="1"/>
  <c r="Q27" i="1" s="1"/>
  <c r="P26" i="1"/>
  <c r="M26" i="1"/>
  <c r="U26" i="1" s="1"/>
  <c r="P25" i="1"/>
  <c r="M25" i="1"/>
  <c r="U25" i="1" s="1"/>
  <c r="P24" i="1"/>
  <c r="M24" i="1"/>
  <c r="U24" i="1" s="1"/>
  <c r="P23" i="1"/>
  <c r="M23" i="1"/>
  <c r="Q23" i="1" s="1"/>
  <c r="P22" i="1"/>
  <c r="M22" i="1"/>
  <c r="U22" i="1" s="1"/>
  <c r="M19" i="1"/>
  <c r="U19" i="1" s="1"/>
  <c r="P18" i="1"/>
  <c r="M17" i="1"/>
  <c r="Y38" i="1" l="1"/>
  <c r="Y44" i="1"/>
  <c r="Y23" i="1"/>
  <c r="Y45" i="1"/>
  <c r="Y46" i="1"/>
  <c r="Y35" i="1"/>
  <c r="Q18" i="1"/>
  <c r="Y31" i="1"/>
  <c r="Y43" i="1"/>
  <c r="Y42" i="1"/>
  <c r="Y41" i="1"/>
  <c r="Y29" i="1"/>
  <c r="Y40" i="1"/>
  <c r="Y28" i="1"/>
  <c r="Y22" i="1"/>
  <c r="Y33" i="1"/>
  <c r="Y27" i="1"/>
  <c r="Y34" i="1"/>
  <c r="Y32" i="1"/>
  <c r="Y30" i="1"/>
  <c r="Y39" i="1"/>
  <c r="Y26" i="1"/>
  <c r="Y37" i="1"/>
  <c r="Y25" i="1"/>
  <c r="Y36" i="1"/>
  <c r="Y24" i="1"/>
  <c r="Q33" i="1"/>
  <c r="Q46" i="1"/>
  <c r="Q45" i="1"/>
  <c r="Q44" i="1"/>
  <c r="U43" i="1"/>
  <c r="Q42" i="1"/>
  <c r="U41" i="1"/>
  <c r="U40" i="1"/>
  <c r="U39" i="1"/>
  <c r="Q38" i="1"/>
  <c r="U37" i="1"/>
  <c r="Q36" i="1"/>
  <c r="U35" i="1"/>
  <c r="Q34" i="1"/>
  <c r="Q32" i="1"/>
  <c r="Q31" i="1"/>
  <c r="Q30" i="1"/>
  <c r="U29" i="1"/>
  <c r="Q28" i="1"/>
  <c r="U27" i="1"/>
  <c r="Q26" i="1"/>
  <c r="Q25" i="1"/>
  <c r="Q24" i="1"/>
  <c r="U23" i="1"/>
  <c r="Q22" i="1"/>
</calcChain>
</file>

<file path=xl/sharedStrings.xml><?xml version="1.0" encoding="utf-8"?>
<sst xmlns="http://schemas.openxmlformats.org/spreadsheetml/2006/main" count="71" uniqueCount="71">
  <si>
    <t>SWaM YTD</t>
  </si>
  <si>
    <t>Minority</t>
  </si>
  <si>
    <t>Women</t>
  </si>
  <si>
    <t>Micro</t>
  </si>
  <si>
    <t>SDV</t>
  </si>
  <si>
    <t>MIL</t>
  </si>
  <si>
    <t>Small</t>
  </si>
  <si>
    <t>ESO</t>
  </si>
  <si>
    <t>8(a)</t>
  </si>
  <si>
    <t>EDWOSB</t>
  </si>
  <si>
    <t>WOSB</t>
  </si>
  <si>
    <t>FSDV</t>
  </si>
  <si>
    <t>Current SWaM Total</t>
  </si>
  <si>
    <t>DBE</t>
  </si>
  <si>
    <t>ACDBE</t>
  </si>
  <si>
    <t>DBE TOTAL</t>
  </si>
  <si>
    <t>SWaM+DBE</t>
  </si>
  <si>
    <t>DBE SPEND</t>
  </si>
  <si>
    <t>Previous Months' SWaM Total</t>
  </si>
  <si>
    <t>% change</t>
  </si>
  <si>
    <t>SWaM Spend</t>
  </si>
  <si>
    <t>Non-SWaM Spend</t>
  </si>
  <si>
    <t>TOTAL Spend</t>
  </si>
  <si>
    <t>% of TOTAL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</si>
  <si>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</si>
  <si>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</si>
  <si>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</si>
  <si>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</si>
  <si>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</si>
  <si>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</si>
  <si>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</si>
  <si>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</si>
  <si>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</si>
  <si>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</si>
  <si>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</si>
  <si>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</si>
  <si>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Spend YTD</t>
  </si>
  <si>
    <t>Goal</t>
  </si>
  <si>
    <t>VCCS (MAR)</t>
  </si>
  <si>
    <t>YTD Actual (Jul - Mar)</t>
  </si>
  <si>
    <t>FY21</t>
  </si>
  <si>
    <t>291 BRCC</t>
  </si>
  <si>
    <t>290 BCC</t>
  </si>
  <si>
    <t>292 CVCC</t>
  </si>
  <si>
    <t>279 DCC</t>
  </si>
  <si>
    <t xml:space="preserve">284 ESCC </t>
  </si>
  <si>
    <t>297 GCC</t>
  </si>
  <si>
    <t>283 JSRCC</t>
  </si>
  <si>
    <t>#5</t>
  </si>
  <si>
    <t>298 LRCC</t>
  </si>
  <si>
    <t>299 MECC</t>
  </si>
  <si>
    <t>287 MGCC</t>
  </si>
  <si>
    <t>275 NRCC</t>
  </si>
  <si>
    <t>280 NVCC</t>
  </si>
  <si>
    <t>#1</t>
  </si>
  <si>
    <t>285 PHCC</t>
  </si>
  <si>
    <t>277 PDCCC</t>
  </si>
  <si>
    <t>282 PVCC</t>
  </si>
  <si>
    <t>278 RCC</t>
  </si>
  <si>
    <t>276 SSVCC</t>
  </si>
  <si>
    <t>294 SWVCC</t>
  </si>
  <si>
    <t>295 TCC</t>
  </si>
  <si>
    <t>#4</t>
  </si>
  <si>
    <t>270 SSC</t>
  </si>
  <si>
    <t>261 SO</t>
  </si>
  <si>
    <t>#2</t>
  </si>
  <si>
    <t>296 VHCC</t>
  </si>
  <si>
    <t>293 VPCC</t>
  </si>
  <si>
    <t>#3</t>
  </si>
  <si>
    <t>286 VWCC</t>
  </si>
  <si>
    <t>288 WCC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</si>
</sst>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0%"/>
    <numFmt numFmtId="166" formatCode="#,##0.00_)%;[Red]\(#,##0.00\)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7425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8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2" fillId="0" borderId="0" xfId="0" applyNumberFormat="1" applyFont="1"/>
    <xf numFmtId="10" fontId="3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0" fontId="4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10" fontId="0" fillId="0" borderId="0" xfId="1" applyNumberFormat="1" applyFont="1"/>
    <xf numFmtId="10" fontId="1" fillId="0" borderId="0" xfId="1" applyNumberFormat="1" applyFont="1"/>
    <xf numFmtId="9" fontId="1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1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10" fontId="0" fillId="0" borderId="0" xfId="1" applyNumberFormat="1" applyFont="1" applyFill="1"/>
    <xf numFmtId="0" fontId="1" fillId="0" borderId="0" xfId="0" applyFont="1" applyFill="1"/>
    <xf numFmtId="0" fontId="3" fillId="0" borderId="0" xfId="0" applyFont="1" applyFill="1"/>
    <xf numFmtId="165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tabSelected="1" zoomScaleNormal="100" workbookViewId="0">
      <pane xSplit="1" topLeftCell="G1" activePane="topRight" state="frozen"/>
      <selection pane="topRight" activeCell="T48" sqref="T48"/>
    </sheetView>
  </sheetViews>
  <sheetFormatPr defaultRowHeight="15" x14ac:dyDescent="0.25"/>
  <cols>
    <col min="1" max="1" width="18" customWidth="1"/>
    <col min="2" max="2" width="8.140625" customWidth="1"/>
    <col min="3" max="3" width="7.140625" customWidth="1"/>
    <col min="4" max="4" width="6.5703125" customWidth="1"/>
    <col min="5" max="6" width="7.28515625" customWidth="1"/>
    <col min="7" max="7" width="7.42578125" customWidth="1"/>
    <col min="8" max="8" width="7.140625" customWidth="1"/>
    <col min="9" max="9" width="7.42578125" customWidth="1"/>
    <col min="10" max="10" width="7.85546875" bestFit="1" customWidth="1"/>
    <col min="11" max="11" width="7.85546875" customWidth="1"/>
    <col min="12" max="12" width="6.28515625" bestFit="1" customWidth="1"/>
    <col min="14" max="14" width="7.28515625" style="4" hidden="1" customWidth="1"/>
    <col min="15" max="15" width="6.42578125" style="4" hidden="1" customWidth="1"/>
    <col min="16" max="16" width="9.5703125" style="4" hidden="1" customWidth="1"/>
    <col min="17" max="17" width="9.42578125" hidden="1" customWidth="1"/>
    <col min="18" max="18" width="11" hidden="1" customWidth="1"/>
    <col min="19" max="19" width="2.140625" style="3" customWidth="1"/>
    <col min="20" max="20" width="10.42578125" customWidth="1"/>
    <col min="21" max="21" width="8.42578125" style="12" customWidth="1"/>
    <col min="22" max="22" width="14.42578125" style="15" bestFit="1" customWidth="1"/>
    <col min="23" max="23" width="16.42578125" style="15" customWidth="1"/>
    <col min="24" max="24" width="14.42578125" style="15" bestFit="1" customWidth="1"/>
    <col min="25" max="25" width="14.85546875" style="6" customWidth="1"/>
    <col min="26" max="26" width="3" style="10" bestFit="1" customWidth="1"/>
  </cols>
  <sheetData>
    <row r="1" spans="1:26" s="5" customFormat="1" ht="51" x14ac:dyDescent="0.2">
      <c r="A1" s="5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20" t="s">
        <v>10</v>
      </c>
      <c r="L1" s="10" t="s">
        <v>11</v>
      </c>
      <c r="M1" s="22" t="s">
        <v>12</v>
      </c>
      <c r="N1" s="11" t="s">
        <v>13</v>
      </c>
      <c r="O1" s="11" t="s">
        <v>14</v>
      </c>
      <c r="P1" s="11" t="s">
        <v>15</v>
      </c>
      <c r="Q1" s="10" t="s">
        <v>16</v>
      </c>
      <c r="R1" s="10" t="s">
        <v>17</v>
      </c>
      <c r="S1" s="9"/>
      <c r="T1" s="23" t="s">
        <v>18</v>
      </c>
      <c r="U1" s="13" t="s">
        <v>19</v>
      </c>
      <c r="V1" s="14" t="s">
        <v>20</v>
      </c>
      <c r="W1" s="14" t="s">
        <v>21</v>
      </c>
      <c r="X1" s="14" t="s">
        <v>22</v>
      </c>
      <c r="Y1" s="16" t="s">
        <v>23</v>
      </c>
      <c r="Z1" s="10"/>
    </row>
    <row r="2" spans="1:26" hidden="1" x14ac:dyDescent="0.25">
      <c r="A2" t="s">
        <v>24</v>
      </c>
      <c r="B2" s="2"/>
      <c r="C2" s="2"/>
      <c r="D2" s="1"/>
      <c r="E2" s="1"/>
      <c r="F2" s="1"/>
      <c r="G2" s="1"/>
      <c r="H2" s="1"/>
      <c r="I2" s="2"/>
      <c r="J2" s="2"/>
      <c r="K2" s="2"/>
      <c r="L2" s="2"/>
      <c r="M2" s="2"/>
      <c r="Q2" s="1"/>
      <c r="R2" s="2"/>
    </row>
    <row r="3" spans="1:26" hidden="1" x14ac:dyDescent="0.25">
      <c r="A3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hidden="1" x14ac:dyDescent="0.25">
      <c r="A4" t="s">
        <v>26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hidden="1" x14ac:dyDescent="0.25">
      <c r="A5" t="s">
        <v>27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6" hidden="1" x14ac:dyDescent="0.25">
      <c r="A6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6" hidden="1" x14ac:dyDescent="0.25">
      <c r="A7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26" hidden="1" x14ac:dyDescent="0.25">
      <c r="A8" t="s">
        <v>30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26" hidden="1" x14ac:dyDescent="0.25">
      <c r="A9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26" hidden="1" x14ac:dyDescent="0.25">
      <c r="A10" t="s">
        <v>32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26" hidden="1" x14ac:dyDescent="0.25">
      <c r="A11" t="s">
        <v>33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R11" s="2"/>
    </row>
    <row r="12" spans="1:26" hidden="1" x14ac:dyDescent="0.25">
      <c r="A12" t="s">
        <v>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26" hidden="1" x14ac:dyDescent="0.25">
      <c r="A13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26" hidden="1" x14ac:dyDescent="0.25"/>
    <row r="15" spans="1:26" hidden="1" x14ac:dyDescent="0.25">
      <c r="A15" t="s">
        <v>36</v>
      </c>
      <c r="B15" s="1">
        <v>11966865.279999999</v>
      </c>
      <c r="C15" s="1">
        <v>10618185.34</v>
      </c>
      <c r="D15" s="1">
        <v>8935343.0199999996</v>
      </c>
      <c r="E15" s="1">
        <v>59360.08</v>
      </c>
      <c r="F15" s="1"/>
      <c r="G15" s="1">
        <v>50383473.909999996</v>
      </c>
      <c r="H15" s="1">
        <v>1254724.75</v>
      </c>
      <c r="I15" s="1">
        <v>0</v>
      </c>
      <c r="J15" s="1">
        <v>0</v>
      </c>
      <c r="K15" s="1"/>
      <c r="L15" s="1">
        <v>0</v>
      </c>
      <c r="M15" s="1">
        <v>83217952.379999995</v>
      </c>
      <c r="N15" s="4">
        <v>3288304.45</v>
      </c>
      <c r="O15" s="4">
        <v>0</v>
      </c>
      <c r="P15" s="4">
        <v>3288304.45</v>
      </c>
      <c r="Q15" s="1">
        <v>126441204.34999999</v>
      </c>
      <c r="R15" s="2">
        <v>209669460.68000001</v>
      </c>
    </row>
    <row r="16" spans="1:26" ht="4.5" customHeight="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Q16" s="1"/>
      <c r="R16" s="2"/>
    </row>
    <row r="17" spans="1:28" ht="12.75" customHeight="1" x14ac:dyDescent="0.25">
      <c r="A17" s="5" t="s">
        <v>37</v>
      </c>
      <c r="B17" s="6">
        <v>0.06</v>
      </c>
      <c r="C17" s="6">
        <v>0.06</v>
      </c>
      <c r="D17" s="6">
        <v>0.05</v>
      </c>
      <c r="E17" s="6">
        <v>0.03</v>
      </c>
      <c r="F17" s="8">
        <v>0</v>
      </c>
      <c r="G17" s="6">
        <v>0.17</v>
      </c>
      <c r="H17" s="6">
        <v>0.01</v>
      </c>
      <c r="I17" s="6">
        <v>0.01</v>
      </c>
      <c r="J17" s="6">
        <v>0.01</v>
      </c>
      <c r="K17" s="6">
        <v>0.01</v>
      </c>
      <c r="L17" s="6">
        <v>0.01</v>
      </c>
      <c r="M17" s="7">
        <f>SUM(B17:L17)</f>
        <v>0.42000000000000004</v>
      </c>
      <c r="N17" s="6"/>
      <c r="O17" s="6"/>
      <c r="P17" s="6"/>
      <c r="Q17" s="7"/>
      <c r="R17" s="5"/>
      <c r="U17" s="18"/>
    </row>
    <row r="18" spans="1:28" ht="12.6" customHeight="1" x14ac:dyDescent="0.25">
      <c r="A18" s="5" t="s">
        <v>38</v>
      </c>
      <c r="B18" s="6">
        <v>7.9600000000000004E-2</v>
      </c>
      <c r="C18" s="6">
        <v>5.0200000000000002E-2</v>
      </c>
      <c r="D18" s="6">
        <v>3.4799999999999998E-2</v>
      </c>
      <c r="E18" s="6">
        <v>1.9E-3</v>
      </c>
      <c r="F18" s="6">
        <v>0</v>
      </c>
      <c r="G18" s="6">
        <v>0.1729</v>
      </c>
      <c r="H18" s="6">
        <v>6.7000000000000002E-3</v>
      </c>
      <c r="I18" s="6">
        <v>0</v>
      </c>
      <c r="J18" s="6">
        <v>0</v>
      </c>
      <c r="K18" s="6">
        <v>0</v>
      </c>
      <c r="L18" s="6">
        <v>0</v>
      </c>
      <c r="M18" s="17">
        <f>SUM(B18:L18)</f>
        <v>0.34610000000000002</v>
      </c>
      <c r="N18" s="6">
        <v>1.2699999999999999E-2</v>
      </c>
      <c r="O18" s="6">
        <v>0</v>
      </c>
      <c r="P18" s="6">
        <f>SUM(N18:O18)</f>
        <v>1.2699999999999999E-2</v>
      </c>
      <c r="Q18" s="8">
        <f>M18+P18</f>
        <v>0.35880000000000001</v>
      </c>
      <c r="R18" s="15">
        <v>347408.51</v>
      </c>
      <c r="T18" s="8">
        <v>0.31280000000000002</v>
      </c>
      <c r="U18" s="34">
        <f>M18-T18</f>
        <v>3.3299999999999996E-2</v>
      </c>
      <c r="V18" s="15">
        <v>8319624.4100000001</v>
      </c>
      <c r="W18" s="15">
        <v>15725274.380000001</v>
      </c>
      <c r="X18" s="15">
        <f>V18+W18</f>
        <v>24044898.789999999</v>
      </c>
    </row>
    <row r="19" spans="1:28" ht="12.6" customHeight="1" x14ac:dyDescent="0.25">
      <c r="A19" s="30" t="s">
        <v>39</v>
      </c>
      <c r="B19" s="6">
        <v>8.8200000000000001E-2</v>
      </c>
      <c r="C19" s="6">
        <v>5.5E-2</v>
      </c>
      <c r="D19" s="6">
        <v>2.7E-2</v>
      </c>
      <c r="E19" s="6">
        <v>7.4999999999999997E-3</v>
      </c>
      <c r="F19" s="6">
        <v>0</v>
      </c>
      <c r="G19" s="6">
        <v>0.19600000000000001</v>
      </c>
      <c r="H19" s="6">
        <v>5.0000000000000001E-3</v>
      </c>
      <c r="I19" s="6">
        <v>0</v>
      </c>
      <c r="J19" s="6">
        <v>0</v>
      </c>
      <c r="K19" s="6">
        <v>0</v>
      </c>
      <c r="L19" s="6">
        <v>0</v>
      </c>
      <c r="M19" s="17">
        <f>SUM(B19:L19)</f>
        <v>0.37870000000000004</v>
      </c>
      <c r="N19" s="6"/>
      <c r="O19" s="6"/>
      <c r="P19" s="6"/>
      <c r="Q19" s="6"/>
      <c r="R19" s="5"/>
      <c r="T19" s="8">
        <v>0.38190000000000002</v>
      </c>
      <c r="U19" s="34">
        <f>M19-T19</f>
        <v>-3.1999999999999806E-3</v>
      </c>
      <c r="V19" s="15">
        <v>99666174.900000006</v>
      </c>
      <c r="W19" s="15">
        <v>163574098.81999999</v>
      </c>
      <c r="X19" s="15">
        <f>V19+W19</f>
        <v>263240273.72</v>
      </c>
      <c r="Y19" s="15"/>
      <c r="AB19" s="31"/>
    </row>
    <row r="20" spans="1:28" ht="10.9" hidden="1" customHeight="1" x14ac:dyDescent="0.25">
      <c r="A20" s="19" t="s">
        <v>40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7"/>
      <c r="N20" s="6"/>
      <c r="O20" s="6"/>
      <c r="P20" s="6"/>
      <c r="Q20" s="6"/>
      <c r="R20" s="5"/>
      <c r="T20" s="8"/>
      <c r="U20" s="34"/>
    </row>
    <row r="21" spans="1:28" ht="4.5" customHeight="1" x14ac:dyDescent="0.25">
      <c r="A21" s="5"/>
      <c r="M21" s="17"/>
      <c r="N21" s="6"/>
      <c r="O21" s="6"/>
      <c r="P21" s="6"/>
      <c r="Q21" s="8"/>
      <c r="R21" s="15"/>
      <c r="T21" s="8"/>
      <c r="U21" s="34"/>
    </row>
    <row r="22" spans="1:28" ht="12.6" customHeight="1" x14ac:dyDescent="0.25">
      <c r="A22" s="32" t="s">
        <v>41</v>
      </c>
      <c r="B22" s="6">
        <v>2.7400000000000001E-2</v>
      </c>
      <c r="C22" s="6">
        <v>8.5300000000000001E-2</v>
      </c>
      <c r="D22" s="6">
        <v>1.9E-2</v>
      </c>
      <c r="E22" s="6">
        <v>1.1900000000000001E-2</v>
      </c>
      <c r="F22" s="6">
        <v>0</v>
      </c>
      <c r="G22" s="6">
        <v>0.40429999999999999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17">
        <f t="shared" ref="M22:M46" si="0">SUM(B22:L22)</f>
        <v>0.54789999999999994</v>
      </c>
      <c r="N22" s="6">
        <v>6.4000000000000003E-3</v>
      </c>
      <c r="O22" s="6">
        <v>0</v>
      </c>
      <c r="P22" s="6">
        <f t="shared" ref="P22:P46" si="1">SUM(N22:O22)</f>
        <v>6.4000000000000003E-3</v>
      </c>
      <c r="Q22" s="8">
        <f t="shared" ref="Q22:Q46" si="2">M22+P22</f>
        <v>0.5542999999999999</v>
      </c>
      <c r="R22" s="15">
        <v>2786.5</v>
      </c>
      <c r="T22" s="8">
        <v>0.56740000000000002</v>
      </c>
      <c r="U22" s="34">
        <f t="shared" ref="U22:U46" si="3">M22-T22</f>
        <v>-1.9500000000000073E-2</v>
      </c>
      <c r="V22" s="15">
        <v>2306589.13</v>
      </c>
      <c r="W22" s="15">
        <v>1903529.94</v>
      </c>
      <c r="X22" s="15">
        <f t="shared" ref="X22:X46" si="4">V22+W22</f>
        <v>4210119.07</v>
      </c>
      <c r="Y22" s="6">
        <f>X22/$X$19</f>
        <v>1.5993445875528017E-2</v>
      </c>
    </row>
    <row r="23" spans="1:28" ht="12.6" customHeight="1" x14ac:dyDescent="0.25">
      <c r="A23" s="32" t="s">
        <v>42</v>
      </c>
      <c r="B23" s="6">
        <v>2.5999999999999999E-2</v>
      </c>
      <c r="C23" s="6">
        <v>3.4500000000000003E-2</v>
      </c>
      <c r="D23" s="6">
        <v>3.27E-2</v>
      </c>
      <c r="E23" s="6">
        <v>8.8999999999999999E-3</v>
      </c>
      <c r="F23" s="6">
        <v>0</v>
      </c>
      <c r="G23" s="6">
        <v>0.41770000000000002</v>
      </c>
      <c r="H23" s="6">
        <v>0.13059999999999999</v>
      </c>
      <c r="I23" s="6">
        <v>0</v>
      </c>
      <c r="J23" s="6">
        <v>0</v>
      </c>
      <c r="K23" s="6">
        <v>0</v>
      </c>
      <c r="L23" s="6">
        <v>0</v>
      </c>
      <c r="M23" s="17">
        <f t="shared" si="0"/>
        <v>0.65040000000000009</v>
      </c>
      <c r="N23" s="6">
        <v>4.1000000000000003E-3</v>
      </c>
      <c r="O23" s="6">
        <v>0</v>
      </c>
      <c r="P23" s="6">
        <f>SUM(N23:O23)</f>
        <v>4.1000000000000003E-3</v>
      </c>
      <c r="Q23" s="8">
        <f>M23+P23</f>
        <v>0.65450000000000008</v>
      </c>
      <c r="R23" s="15">
        <v>2945</v>
      </c>
      <c r="T23" s="8">
        <v>0.67749999999999999</v>
      </c>
      <c r="U23" s="34">
        <f>M23-T23</f>
        <v>-2.7099999999999902E-2</v>
      </c>
      <c r="V23" s="15">
        <v>3572333.2</v>
      </c>
      <c r="W23" s="15">
        <v>1920490.32</v>
      </c>
      <c r="X23" s="15">
        <f>V23+W23</f>
        <v>5492823.5200000005</v>
      </c>
      <c r="Y23" s="6">
        <f>X23/$X$19</f>
        <v>2.0866197418722244E-2</v>
      </c>
    </row>
    <row r="24" spans="1:28" ht="12.6" customHeight="1" x14ac:dyDescent="0.25">
      <c r="A24" s="32" t="s">
        <v>43</v>
      </c>
      <c r="B24" s="6">
        <v>1.1599999999999999E-2</v>
      </c>
      <c r="C24" s="29">
        <v>2.5000000000000001E-2</v>
      </c>
      <c r="D24" s="6">
        <v>4.6699999999999998E-2</v>
      </c>
      <c r="E24" s="6">
        <v>0.02</v>
      </c>
      <c r="F24" s="6">
        <v>0</v>
      </c>
      <c r="G24" s="6">
        <v>0.39419999999999999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17">
        <f t="shared" si="0"/>
        <v>0.4975</v>
      </c>
      <c r="N24" s="6">
        <v>0</v>
      </c>
      <c r="O24" s="6">
        <v>0</v>
      </c>
      <c r="P24" s="6">
        <f t="shared" si="1"/>
        <v>0</v>
      </c>
      <c r="Q24" s="8">
        <f t="shared" si="2"/>
        <v>0.4975</v>
      </c>
      <c r="R24" s="15">
        <v>0</v>
      </c>
      <c r="T24" s="8">
        <v>0.4642</v>
      </c>
      <c r="U24" s="34">
        <f t="shared" si="3"/>
        <v>3.3299999999999996E-2</v>
      </c>
      <c r="V24" s="15">
        <v>2110496.9900000002</v>
      </c>
      <c r="W24" s="15">
        <v>2131726.17</v>
      </c>
      <c r="X24" s="15">
        <f t="shared" si="4"/>
        <v>4242223.16</v>
      </c>
      <c r="Y24" s="6">
        <f t="shared" ref="Y24:Y46" si="5">X24/$X$19</f>
        <v>1.6115403239978062E-2</v>
      </c>
    </row>
    <row r="25" spans="1:28" ht="12.6" customHeight="1" x14ac:dyDescent="0.25">
      <c r="A25" s="32" t="s">
        <v>44</v>
      </c>
      <c r="B25" s="6">
        <v>1.52E-2</v>
      </c>
      <c r="C25" s="6">
        <v>1.18E-2</v>
      </c>
      <c r="D25" s="6">
        <v>1.66E-2</v>
      </c>
      <c r="E25" s="6">
        <v>2.5000000000000001E-3</v>
      </c>
      <c r="F25" s="6">
        <v>0</v>
      </c>
      <c r="G25" s="6">
        <v>0.25629999999999997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17">
        <f t="shared" si="0"/>
        <v>0.3024</v>
      </c>
      <c r="N25" s="6">
        <v>0</v>
      </c>
      <c r="O25" s="6">
        <v>0</v>
      </c>
      <c r="P25" s="6">
        <f t="shared" si="1"/>
        <v>0</v>
      </c>
      <c r="Q25" s="8">
        <f t="shared" si="2"/>
        <v>0.3024</v>
      </c>
      <c r="R25" s="15">
        <v>0</v>
      </c>
      <c r="T25" s="8">
        <v>0.28420000000000001</v>
      </c>
      <c r="U25" s="34">
        <f t="shared" si="3"/>
        <v>1.8199999999999994E-2</v>
      </c>
      <c r="V25" s="15">
        <v>1327622.46</v>
      </c>
      <c r="W25" s="15">
        <v>3062514.48</v>
      </c>
      <c r="X25" s="15">
        <f t="shared" si="4"/>
        <v>4390136.9399999995</v>
      </c>
      <c r="Y25" s="6">
        <f t="shared" si="5"/>
        <v>1.6677299707831345E-2</v>
      </c>
    </row>
    <row r="26" spans="1:28" ht="12.6" customHeight="1" x14ac:dyDescent="0.25">
      <c r="A26" s="32" t="s">
        <v>45</v>
      </c>
      <c r="B26" s="6">
        <v>3.2500000000000001E-2</v>
      </c>
      <c r="C26" s="6">
        <v>5.8200000000000002E-2</v>
      </c>
      <c r="D26" s="6">
        <v>2.76E-2</v>
      </c>
      <c r="E26" s="6">
        <v>0</v>
      </c>
      <c r="F26" s="6">
        <v>0</v>
      </c>
      <c r="G26" s="6">
        <v>0.24779999999999999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17">
        <f t="shared" si="0"/>
        <v>0.36609999999999998</v>
      </c>
      <c r="N26" s="6">
        <v>0</v>
      </c>
      <c r="O26" s="6">
        <v>0</v>
      </c>
      <c r="P26" s="6">
        <f t="shared" si="1"/>
        <v>0</v>
      </c>
      <c r="Q26" s="8">
        <f t="shared" si="2"/>
        <v>0.36609999999999998</v>
      </c>
      <c r="R26" s="15">
        <v>0</v>
      </c>
      <c r="T26" s="8">
        <v>0.40910000000000002</v>
      </c>
      <c r="U26" s="34">
        <f t="shared" si="3"/>
        <v>-4.3000000000000038E-2</v>
      </c>
      <c r="V26" s="15">
        <v>453479.99</v>
      </c>
      <c r="W26" s="15">
        <v>785238.17</v>
      </c>
      <c r="X26" s="15">
        <f t="shared" si="4"/>
        <v>1238718.1600000001</v>
      </c>
      <c r="Y26" s="6">
        <f t="shared" si="5"/>
        <v>4.7056559488218123E-3</v>
      </c>
    </row>
    <row r="27" spans="1:28" ht="12.6" customHeight="1" x14ac:dyDescent="0.25">
      <c r="A27" s="32" t="s">
        <v>46</v>
      </c>
      <c r="B27" s="6">
        <v>3.39E-2</v>
      </c>
      <c r="C27" s="6">
        <v>0.17030000000000001</v>
      </c>
      <c r="D27" s="6">
        <v>1.8599999999999998E-2</v>
      </c>
      <c r="E27" s="6">
        <v>5.1999999999999998E-3</v>
      </c>
      <c r="F27" s="6">
        <v>0</v>
      </c>
      <c r="G27" s="6">
        <v>9.4899999999999998E-2</v>
      </c>
      <c r="H27" s="6">
        <v>6.59E-2</v>
      </c>
      <c r="I27" s="6">
        <v>0</v>
      </c>
      <c r="J27" s="6">
        <v>0</v>
      </c>
      <c r="K27" s="6">
        <v>0</v>
      </c>
      <c r="L27" s="6">
        <v>0</v>
      </c>
      <c r="M27" s="17">
        <f t="shared" si="0"/>
        <v>0.38880000000000003</v>
      </c>
      <c r="N27" s="6">
        <v>0</v>
      </c>
      <c r="O27" s="6">
        <v>0</v>
      </c>
      <c r="P27" s="6">
        <f t="shared" si="1"/>
        <v>0</v>
      </c>
      <c r="Q27" s="8">
        <f t="shared" si="2"/>
        <v>0.38880000000000003</v>
      </c>
      <c r="R27" s="15">
        <v>0</v>
      </c>
      <c r="T27" s="8">
        <v>0.36280000000000001</v>
      </c>
      <c r="U27" s="34">
        <f t="shared" si="3"/>
        <v>2.6000000000000023E-2</v>
      </c>
      <c r="V27" s="15">
        <v>3272422.16</v>
      </c>
      <c r="W27" s="15">
        <v>5144258.42</v>
      </c>
      <c r="X27" s="15">
        <f t="shared" si="4"/>
        <v>8416680.5800000001</v>
      </c>
      <c r="Y27" s="6">
        <f t="shared" si="5"/>
        <v>3.1973377253636144E-2</v>
      </c>
    </row>
    <row r="28" spans="1:28" ht="12.6" customHeight="1" x14ac:dyDescent="0.25">
      <c r="A28" s="32" t="s">
        <v>47</v>
      </c>
      <c r="B28" s="6">
        <v>6.6400000000000001E-2</v>
      </c>
      <c r="C28" s="6">
        <v>0.17960000000000001</v>
      </c>
      <c r="D28" s="6">
        <v>5.7599999999999998E-2</v>
      </c>
      <c r="E28" s="6">
        <v>1.6799999999999999E-2</v>
      </c>
      <c r="F28" s="6">
        <v>0</v>
      </c>
      <c r="G28" s="6">
        <v>0.18010000000000001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17">
        <f t="shared" si="0"/>
        <v>0.50049999999999994</v>
      </c>
      <c r="N28" s="6">
        <v>2.3300000000000001E-2</v>
      </c>
      <c r="O28" s="6">
        <v>0</v>
      </c>
      <c r="P28" s="6">
        <f t="shared" si="1"/>
        <v>2.3300000000000001E-2</v>
      </c>
      <c r="Q28" s="8">
        <f t="shared" si="2"/>
        <v>0.52379999999999993</v>
      </c>
      <c r="R28" s="15">
        <v>24801</v>
      </c>
      <c r="T28" s="8">
        <v>0.5101</v>
      </c>
      <c r="U28" s="34">
        <f t="shared" si="3"/>
        <v>-9.6000000000000529E-3</v>
      </c>
      <c r="V28" s="15">
        <v>4335289.45</v>
      </c>
      <c r="W28" s="15">
        <v>4325979.45</v>
      </c>
      <c r="X28" s="15">
        <f t="shared" si="4"/>
        <v>8661268.9000000004</v>
      </c>
      <c r="Y28" s="6">
        <f t="shared" si="5"/>
        <v>3.290252201003524E-2</v>
      </c>
      <c r="Z28" s="27" t="s">
        <v>48</v>
      </c>
    </row>
    <row r="29" spans="1:28" ht="12.6" customHeight="1" x14ac:dyDescent="0.25">
      <c r="A29" s="32" t="s">
        <v>49</v>
      </c>
      <c r="B29" s="6">
        <v>0.1401</v>
      </c>
      <c r="C29" s="6">
        <v>0.1018</v>
      </c>
      <c r="D29" s="6">
        <v>5.5100000000000003E-2</v>
      </c>
      <c r="E29" s="6">
        <v>2.8199999999999999E-2</v>
      </c>
      <c r="F29" s="6">
        <v>0</v>
      </c>
      <c r="G29" s="6">
        <v>0.15090000000000001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17">
        <f t="shared" si="0"/>
        <v>0.47609999999999997</v>
      </c>
      <c r="N29" s="6">
        <v>1E-4</v>
      </c>
      <c r="O29" s="6">
        <v>0</v>
      </c>
      <c r="P29" s="6">
        <f t="shared" si="1"/>
        <v>1E-4</v>
      </c>
      <c r="Q29" s="8">
        <f t="shared" si="2"/>
        <v>0.47619999999999996</v>
      </c>
      <c r="R29" s="15">
        <v>340.9</v>
      </c>
      <c r="T29" s="8">
        <v>0.46949999999999997</v>
      </c>
      <c r="U29" s="34">
        <f t="shared" si="3"/>
        <v>6.5999999999999948E-3</v>
      </c>
      <c r="V29" s="15">
        <v>1929799.57</v>
      </c>
      <c r="W29" s="15">
        <v>2123742.02</v>
      </c>
      <c r="X29" s="15">
        <f t="shared" si="4"/>
        <v>4053541.59</v>
      </c>
      <c r="Y29" s="6">
        <f t="shared" si="5"/>
        <v>1.5398637650375711E-2</v>
      </c>
      <c r="Z29" s="28"/>
    </row>
    <row r="30" spans="1:28" ht="12.6" customHeight="1" x14ac:dyDescent="0.25">
      <c r="A30" s="32" t="s">
        <v>50</v>
      </c>
      <c r="B30" s="6">
        <v>3.1300000000000001E-2</v>
      </c>
      <c r="C30" s="6">
        <v>6.6299999999999998E-2</v>
      </c>
      <c r="D30" s="6">
        <v>3.39E-2</v>
      </c>
      <c r="E30" s="6">
        <v>8.8000000000000005E-3</v>
      </c>
      <c r="F30" s="6">
        <v>0</v>
      </c>
      <c r="G30" s="6">
        <v>9.5799999999999996E-2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17">
        <f t="shared" si="0"/>
        <v>0.2361</v>
      </c>
      <c r="N30" s="6">
        <v>0</v>
      </c>
      <c r="O30" s="6">
        <v>0</v>
      </c>
      <c r="P30" s="6">
        <f t="shared" si="1"/>
        <v>0</v>
      </c>
      <c r="Q30" s="8">
        <f t="shared" si="2"/>
        <v>0.2361</v>
      </c>
      <c r="R30" s="15">
        <v>0</v>
      </c>
      <c r="T30" s="8">
        <v>0.24110000000000001</v>
      </c>
      <c r="U30" s="34">
        <f t="shared" si="3"/>
        <v>-5.0000000000000044E-3</v>
      </c>
      <c r="V30" s="15">
        <v>279384.34999999998</v>
      </c>
      <c r="W30" s="15">
        <v>904290.93</v>
      </c>
      <c r="X30" s="15">
        <f t="shared" si="4"/>
        <v>1183675.28</v>
      </c>
      <c r="Y30" s="6">
        <f t="shared" si="5"/>
        <v>4.4965584607279223E-3</v>
      </c>
      <c r="Z30" s="27"/>
    </row>
    <row r="31" spans="1:28" ht="12.6" customHeight="1" x14ac:dyDescent="0.25">
      <c r="A31" s="32" t="s">
        <v>51</v>
      </c>
      <c r="B31" s="6">
        <v>2.58E-2</v>
      </c>
      <c r="C31" s="6">
        <v>0.12540000000000001</v>
      </c>
      <c r="D31" s="6">
        <v>2.2100000000000002E-2</v>
      </c>
      <c r="E31" s="6">
        <v>0</v>
      </c>
      <c r="F31" s="6">
        <v>0</v>
      </c>
      <c r="G31" s="6">
        <v>0.22689999999999999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17">
        <f t="shared" si="0"/>
        <v>0.4002</v>
      </c>
      <c r="N31" s="6">
        <v>0</v>
      </c>
      <c r="O31" s="6">
        <v>0</v>
      </c>
      <c r="P31" s="6">
        <f>SUM(N31:O31)</f>
        <v>0</v>
      </c>
      <c r="Q31" s="8">
        <f>M31+P31</f>
        <v>0.4002</v>
      </c>
      <c r="R31" s="15">
        <v>0</v>
      </c>
      <c r="T31" s="8">
        <v>0.42149999999999999</v>
      </c>
      <c r="U31" s="34">
        <f>M31-T31</f>
        <v>-2.1299999999999986E-2</v>
      </c>
      <c r="V31" s="15">
        <v>565579.43999999994</v>
      </c>
      <c r="W31" s="15">
        <v>847383.67</v>
      </c>
      <c r="X31" s="15">
        <f>V31+W31</f>
        <v>1412963.1099999999</v>
      </c>
      <c r="Y31" s="6">
        <f>X31/$X$19</f>
        <v>5.3675795501676241E-3</v>
      </c>
      <c r="Z31" s="27"/>
    </row>
    <row r="32" spans="1:28" ht="12.6" customHeight="1" x14ac:dyDescent="0.25">
      <c r="A32" s="33" t="s">
        <v>52</v>
      </c>
      <c r="B32" s="8">
        <v>2.2700000000000001E-2</v>
      </c>
      <c r="C32" s="8">
        <v>0.22700000000000001</v>
      </c>
      <c r="D32" s="8">
        <v>4.5499999999999999E-2</v>
      </c>
      <c r="E32" s="8">
        <v>0</v>
      </c>
      <c r="F32" s="8">
        <v>0</v>
      </c>
      <c r="G32" s="8">
        <v>0.12559999999999999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17">
        <f>SUM(B32:L32)</f>
        <v>0.42080000000000001</v>
      </c>
      <c r="N32" s="6">
        <v>1.1000000000000001E-3</v>
      </c>
      <c r="O32" s="6">
        <v>0</v>
      </c>
      <c r="P32" s="6">
        <f t="shared" si="1"/>
        <v>1.1000000000000001E-3</v>
      </c>
      <c r="Q32" s="8">
        <f t="shared" si="2"/>
        <v>0.4219</v>
      </c>
      <c r="R32" s="15">
        <v>411</v>
      </c>
      <c r="T32" s="8">
        <v>0.39290000000000003</v>
      </c>
      <c r="U32" s="34">
        <f t="shared" si="3"/>
        <v>2.789999999999998E-2</v>
      </c>
      <c r="V32" s="15">
        <v>2082841.7</v>
      </c>
      <c r="W32" s="15">
        <v>2866564.98</v>
      </c>
      <c r="X32" s="15">
        <f t="shared" si="4"/>
        <v>4949406.68</v>
      </c>
      <c r="Y32" s="6">
        <f t="shared" si="5"/>
        <v>1.8801859647298955E-2</v>
      </c>
      <c r="Z32" s="27"/>
    </row>
    <row r="33" spans="1:27" ht="12.6" customHeight="1" x14ac:dyDescent="0.25">
      <c r="A33" s="33" t="s">
        <v>53</v>
      </c>
      <c r="B33" s="6">
        <v>9.64E-2</v>
      </c>
      <c r="C33" s="6">
        <v>8.6E-3</v>
      </c>
      <c r="D33" s="6">
        <v>1.66E-2</v>
      </c>
      <c r="E33" s="6">
        <v>3.2000000000000002E-3</v>
      </c>
      <c r="F33" s="6">
        <v>0</v>
      </c>
      <c r="G33" s="6">
        <v>0.20280000000000001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17">
        <f t="shared" si="0"/>
        <v>0.3276</v>
      </c>
      <c r="N33" s="6">
        <v>1.6000000000000001E-3</v>
      </c>
      <c r="O33" s="6">
        <v>0</v>
      </c>
      <c r="P33" s="6">
        <f t="shared" si="1"/>
        <v>1.6000000000000001E-3</v>
      </c>
      <c r="Q33" s="8">
        <f t="shared" si="2"/>
        <v>0.32919999999999999</v>
      </c>
      <c r="R33" s="15">
        <v>10444.98</v>
      </c>
      <c r="T33" s="8">
        <v>0.33510000000000001</v>
      </c>
      <c r="U33" s="34">
        <f t="shared" si="3"/>
        <v>-7.5000000000000067E-3</v>
      </c>
      <c r="V33" s="15">
        <v>28826018.149999999</v>
      </c>
      <c r="W33" s="15">
        <v>59169561.859999999</v>
      </c>
      <c r="X33" s="15">
        <f t="shared" si="4"/>
        <v>87995580.00999999</v>
      </c>
      <c r="Y33" s="6">
        <f t="shared" si="5"/>
        <v>0.33427856143166751</v>
      </c>
      <c r="Z33" s="28" t="s">
        <v>54</v>
      </c>
    </row>
    <row r="34" spans="1:27" ht="12.6" customHeight="1" x14ac:dyDescent="0.25">
      <c r="A34" s="32" t="s">
        <v>55</v>
      </c>
      <c r="B34" s="6">
        <v>0.16980000000000001</v>
      </c>
      <c r="C34" s="6">
        <v>4.3700000000000003E-2</v>
      </c>
      <c r="D34" s="6">
        <v>2.7699999999999999E-2</v>
      </c>
      <c r="E34" s="6">
        <v>1E-4</v>
      </c>
      <c r="F34" s="6">
        <v>0</v>
      </c>
      <c r="G34" s="6">
        <v>4.4999999999999998E-2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17">
        <f t="shared" si="0"/>
        <v>0.2863</v>
      </c>
      <c r="N34" s="6">
        <v>3.7999999999999999E-2</v>
      </c>
      <c r="O34" s="6">
        <v>0</v>
      </c>
      <c r="P34" s="6">
        <f t="shared" si="1"/>
        <v>3.7999999999999999E-2</v>
      </c>
      <c r="Q34" s="8">
        <f t="shared" si="2"/>
        <v>0.32429999999999998</v>
      </c>
      <c r="R34" s="15">
        <v>13269.2</v>
      </c>
      <c r="T34" s="8">
        <v>0.28870000000000001</v>
      </c>
      <c r="U34" s="34">
        <f t="shared" si="3"/>
        <v>-2.4000000000000132E-3</v>
      </c>
      <c r="V34" s="15">
        <v>844360.79</v>
      </c>
      <c r="W34" s="15">
        <v>2105230.8199999998</v>
      </c>
      <c r="X34" s="15">
        <f t="shared" si="4"/>
        <v>2949591.61</v>
      </c>
      <c r="Y34" s="6">
        <f t="shared" si="5"/>
        <v>1.1204940521895154E-2</v>
      </c>
      <c r="Z34" s="27"/>
    </row>
    <row r="35" spans="1:27" ht="12.6" customHeight="1" x14ac:dyDescent="0.25">
      <c r="A35" s="32" t="s">
        <v>56</v>
      </c>
      <c r="B35" s="6">
        <v>3.5999999999999997E-2</v>
      </c>
      <c r="C35" s="6">
        <v>0.17960000000000001</v>
      </c>
      <c r="D35" s="6">
        <v>1.3599999999999999E-2</v>
      </c>
      <c r="E35" s="6">
        <v>1.1999999999999999E-3</v>
      </c>
      <c r="F35" s="6">
        <v>0</v>
      </c>
      <c r="G35" s="6">
        <v>0.21149999999999999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17">
        <f t="shared" si="0"/>
        <v>0.44190000000000002</v>
      </c>
      <c r="N35" s="6">
        <v>1.6999999999999999E-3</v>
      </c>
      <c r="O35" s="6">
        <v>0</v>
      </c>
      <c r="P35" s="6">
        <f t="shared" si="1"/>
        <v>1.6999999999999999E-3</v>
      </c>
      <c r="Q35" s="8">
        <f>M35+P35</f>
        <v>0.44359999999999999</v>
      </c>
      <c r="R35" s="15">
        <v>122.37</v>
      </c>
      <c r="T35" s="8">
        <v>0.43919999999999998</v>
      </c>
      <c r="U35" s="34">
        <f>M35-T35</f>
        <v>2.7000000000000357E-3</v>
      </c>
      <c r="V35" s="15">
        <v>2064037.67</v>
      </c>
      <c r="W35" s="15">
        <v>2606474.06</v>
      </c>
      <c r="X35" s="15">
        <f t="shared" si="4"/>
        <v>4670511.7300000004</v>
      </c>
      <c r="Y35" s="6">
        <f t="shared" si="5"/>
        <v>1.7742390493666899E-2</v>
      </c>
      <c r="Z35" s="27"/>
      <c r="AA35" s="21"/>
    </row>
    <row r="36" spans="1:27" ht="12.6" customHeight="1" x14ac:dyDescent="0.25">
      <c r="A36" s="32" t="s">
        <v>57</v>
      </c>
      <c r="B36" s="6">
        <v>6.0900000000000003E-2</v>
      </c>
      <c r="C36" s="6">
        <v>2.3199999999999998E-2</v>
      </c>
      <c r="D36" s="6">
        <v>1.7299999999999999E-2</v>
      </c>
      <c r="E36" s="6">
        <v>1.04E-2</v>
      </c>
      <c r="F36" s="6">
        <v>0</v>
      </c>
      <c r="G36" s="6">
        <v>0.18410000000000001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17">
        <f t="shared" si="0"/>
        <v>0.29590000000000005</v>
      </c>
      <c r="N36" s="6">
        <v>2.0000000000000001E-4</v>
      </c>
      <c r="O36" s="6">
        <v>0</v>
      </c>
      <c r="P36" s="6">
        <f t="shared" si="1"/>
        <v>2.0000000000000001E-4</v>
      </c>
      <c r="Q36" s="8">
        <f>M36+P36</f>
        <v>0.29610000000000003</v>
      </c>
      <c r="R36" s="15">
        <v>135.37</v>
      </c>
      <c r="T36" s="8">
        <v>0.31929999999999997</v>
      </c>
      <c r="U36" s="34">
        <f>M36-T36</f>
        <v>-2.3399999999999921E-2</v>
      </c>
      <c r="V36" s="15">
        <v>972633.45</v>
      </c>
      <c r="W36" s="15">
        <v>2314545.29</v>
      </c>
      <c r="X36" s="15">
        <f t="shared" si="4"/>
        <v>3287178.74</v>
      </c>
      <c r="Y36" s="6">
        <f t="shared" si="5"/>
        <v>1.2487370163945598E-2</v>
      </c>
      <c r="Z36" s="27"/>
    </row>
    <row r="37" spans="1:27" ht="12.6" customHeight="1" x14ac:dyDescent="0.25">
      <c r="A37" s="32" t="s">
        <v>58</v>
      </c>
      <c r="B37" s="6">
        <v>3.1899999999999998E-2</v>
      </c>
      <c r="C37" s="6">
        <v>8.2199999999999995E-2</v>
      </c>
      <c r="D37" s="6">
        <v>7.6999999999999999E-2</v>
      </c>
      <c r="E37" s="6">
        <v>8.2000000000000007E-3</v>
      </c>
      <c r="F37" s="6">
        <v>0</v>
      </c>
      <c r="G37" s="6">
        <v>6.7000000000000004E-2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17">
        <f t="shared" si="0"/>
        <v>0.26629999999999998</v>
      </c>
      <c r="N37" s="6">
        <v>0</v>
      </c>
      <c r="O37" s="6">
        <v>0</v>
      </c>
      <c r="P37" s="6">
        <f t="shared" si="1"/>
        <v>0</v>
      </c>
      <c r="Q37" s="8">
        <f t="shared" si="2"/>
        <v>0.26629999999999998</v>
      </c>
      <c r="R37" s="15">
        <v>0</v>
      </c>
      <c r="T37" s="8">
        <v>0.27250000000000002</v>
      </c>
      <c r="U37" s="34">
        <f t="shared" si="3"/>
        <v>-6.2000000000000388E-3</v>
      </c>
      <c r="V37" s="15">
        <v>720902.42</v>
      </c>
      <c r="W37" s="15">
        <v>1986626.97</v>
      </c>
      <c r="X37" s="15">
        <f>V37+W37</f>
        <v>2707529.39</v>
      </c>
      <c r="Y37" s="6">
        <f t="shared" si="5"/>
        <v>1.0285391941507818E-2</v>
      </c>
      <c r="Z37" s="27"/>
    </row>
    <row r="38" spans="1:27" s="5" customFormat="1" ht="12.6" customHeight="1" x14ac:dyDescent="0.2">
      <c r="A38" s="32" t="s">
        <v>59</v>
      </c>
      <c r="B38" s="6">
        <v>0.1007</v>
      </c>
      <c r="C38" s="6">
        <v>0.1108</v>
      </c>
      <c r="D38" s="6">
        <v>1.72E-2</v>
      </c>
      <c r="E38" s="6">
        <v>5.0000000000000001E-4</v>
      </c>
      <c r="F38" s="6">
        <v>0</v>
      </c>
      <c r="G38" s="6">
        <v>0.11459999999999999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17">
        <f t="shared" si="0"/>
        <v>0.34379999999999999</v>
      </c>
      <c r="N38" s="6">
        <v>5.9999999999999995E-4</v>
      </c>
      <c r="O38" s="6">
        <v>0</v>
      </c>
      <c r="P38" s="6">
        <f t="shared" si="1"/>
        <v>5.9999999999999995E-4</v>
      </c>
      <c r="Q38" s="8">
        <f t="shared" si="2"/>
        <v>0.34439999999999998</v>
      </c>
      <c r="R38" s="15">
        <v>113.86</v>
      </c>
      <c r="S38" s="9"/>
      <c r="T38" s="8">
        <v>0.29470000000000002</v>
      </c>
      <c r="U38" s="34">
        <f t="shared" si="3"/>
        <v>4.9099999999999977E-2</v>
      </c>
      <c r="V38" s="15">
        <v>944748.39</v>
      </c>
      <c r="W38" s="15">
        <v>1803427.37</v>
      </c>
      <c r="X38" s="15">
        <f t="shared" si="4"/>
        <v>2748175.7600000002</v>
      </c>
      <c r="Y38" s="6">
        <f>X38/$X$19</f>
        <v>1.043979981164715E-2</v>
      </c>
      <c r="Z38" s="27"/>
    </row>
    <row r="39" spans="1:27" ht="12.6" customHeight="1" x14ac:dyDescent="0.25">
      <c r="A39" s="32" t="s">
        <v>60</v>
      </c>
      <c r="B39" s="6">
        <v>1.5800000000000002E-2</v>
      </c>
      <c r="C39" s="6">
        <v>8.1900000000000001E-2</v>
      </c>
      <c r="D39" s="6">
        <v>0.14149999999999999</v>
      </c>
      <c r="E39" s="6">
        <v>0</v>
      </c>
      <c r="F39" s="6">
        <v>0</v>
      </c>
      <c r="G39" s="6">
        <v>4.6300000000000001E-2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17">
        <f t="shared" si="0"/>
        <v>0.28549999999999998</v>
      </c>
      <c r="N39" s="6">
        <v>0</v>
      </c>
      <c r="O39" s="6">
        <v>0</v>
      </c>
      <c r="P39" s="6">
        <f t="shared" si="1"/>
        <v>0</v>
      </c>
      <c r="Q39" s="8">
        <f t="shared" si="2"/>
        <v>0.28549999999999998</v>
      </c>
      <c r="R39" s="15">
        <v>0</v>
      </c>
      <c r="T39" s="8">
        <v>0.26150000000000001</v>
      </c>
      <c r="U39" s="34">
        <f t="shared" si="3"/>
        <v>2.3999999999999966E-2</v>
      </c>
      <c r="V39" s="15">
        <v>603203.89</v>
      </c>
      <c r="W39" s="15">
        <v>1510091</v>
      </c>
      <c r="X39" s="15">
        <f t="shared" si="4"/>
        <v>2113294.89</v>
      </c>
      <c r="Y39" s="6">
        <f t="shared" si="5"/>
        <v>8.0280074934424451E-3</v>
      </c>
      <c r="Z39" s="27"/>
    </row>
    <row r="40" spans="1:27" ht="12.6" customHeight="1" x14ac:dyDescent="0.25">
      <c r="A40" s="32" t="s">
        <v>61</v>
      </c>
      <c r="B40" s="6">
        <v>0.22409999999999999</v>
      </c>
      <c r="C40" s="6">
        <v>1.7999999999999999E-2</v>
      </c>
      <c r="D40" s="6">
        <v>3.1199999999999999E-2</v>
      </c>
      <c r="E40" s="6">
        <v>3.0800000000000001E-2</v>
      </c>
      <c r="F40" s="6">
        <v>0</v>
      </c>
      <c r="G40" s="6">
        <v>7.6899999999999996E-2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17">
        <f t="shared" si="0"/>
        <v>0.38100000000000001</v>
      </c>
      <c r="N40" s="6">
        <v>0.184</v>
      </c>
      <c r="O40" s="6">
        <v>0</v>
      </c>
      <c r="P40" s="6">
        <f t="shared" si="1"/>
        <v>0.184</v>
      </c>
      <c r="Q40" s="8">
        <f t="shared" si="2"/>
        <v>0.56499999999999995</v>
      </c>
      <c r="R40" s="15">
        <v>291762.62</v>
      </c>
      <c r="T40" s="8">
        <v>0.36969999999999997</v>
      </c>
      <c r="U40" s="34">
        <f t="shared" si="3"/>
        <v>1.1300000000000032E-2</v>
      </c>
      <c r="V40" s="15">
        <v>5876196.3099999996</v>
      </c>
      <c r="W40" s="15">
        <v>9544155.3699999992</v>
      </c>
      <c r="X40" s="15">
        <f>V40+W40</f>
        <v>15420351.68</v>
      </c>
      <c r="Y40" s="6">
        <f t="shared" si="5"/>
        <v>5.8578998806246944E-2</v>
      </c>
      <c r="Z40" s="28" t="s">
        <v>62</v>
      </c>
    </row>
    <row r="41" spans="1:27" ht="12.6" customHeight="1" x14ac:dyDescent="0.25">
      <c r="A41" s="32" t="s">
        <v>63</v>
      </c>
      <c r="B41" s="6">
        <v>1.8599999999999998E-2</v>
      </c>
      <c r="C41" s="6">
        <v>8.9999999999999998E-4</v>
      </c>
      <c r="D41" s="6">
        <v>4.3E-3</v>
      </c>
      <c r="E41" s="6">
        <v>0</v>
      </c>
      <c r="F41" s="6">
        <v>0</v>
      </c>
      <c r="G41" s="6">
        <v>1.29E-2</v>
      </c>
      <c r="H41" s="6">
        <v>9.3100000000000002E-2</v>
      </c>
      <c r="I41" s="6">
        <v>0</v>
      </c>
      <c r="J41" s="6">
        <v>0</v>
      </c>
      <c r="K41" s="6">
        <v>0</v>
      </c>
      <c r="L41" s="6">
        <v>0</v>
      </c>
      <c r="M41" s="17">
        <f t="shared" si="0"/>
        <v>0.1298</v>
      </c>
      <c r="N41" s="6">
        <v>0</v>
      </c>
      <c r="O41" s="6">
        <v>0</v>
      </c>
      <c r="P41" s="6">
        <f t="shared" si="1"/>
        <v>0</v>
      </c>
      <c r="Q41" s="8">
        <f t="shared" si="2"/>
        <v>0.1298</v>
      </c>
      <c r="R41" s="15">
        <v>0</v>
      </c>
      <c r="T41" s="8">
        <v>0.1208</v>
      </c>
      <c r="U41" s="34">
        <f t="shared" si="3"/>
        <v>8.9999999999999941E-3</v>
      </c>
      <c r="V41" s="15">
        <v>58849.07</v>
      </c>
      <c r="W41" s="15">
        <v>394244.89</v>
      </c>
      <c r="X41" s="15">
        <f t="shared" si="4"/>
        <v>453093.96</v>
      </c>
      <c r="Y41" s="6">
        <f t="shared" si="5"/>
        <v>1.7212182376088133E-3</v>
      </c>
      <c r="Z41" s="27"/>
    </row>
    <row r="42" spans="1:27" ht="12.6" customHeight="1" x14ac:dyDescent="0.25">
      <c r="A42" s="32" t="s">
        <v>64</v>
      </c>
      <c r="B42" s="6">
        <v>9.9000000000000005E-2</v>
      </c>
      <c r="C42" s="6">
        <v>5.0599999999999999E-2</v>
      </c>
      <c r="D42" s="6">
        <v>1.5100000000000001E-2</v>
      </c>
      <c r="E42" s="6">
        <v>8.6999999999999994E-3</v>
      </c>
      <c r="F42" s="6">
        <v>0</v>
      </c>
      <c r="G42" s="6">
        <v>0.18290000000000001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17">
        <f t="shared" si="0"/>
        <v>0.35630000000000001</v>
      </c>
      <c r="N42" s="6">
        <v>0</v>
      </c>
      <c r="O42" s="6">
        <v>0</v>
      </c>
      <c r="P42" s="6">
        <f t="shared" si="1"/>
        <v>0</v>
      </c>
      <c r="Q42" s="8">
        <f t="shared" si="2"/>
        <v>0.35630000000000001</v>
      </c>
      <c r="R42" s="15">
        <v>0</v>
      </c>
      <c r="T42" s="8">
        <v>0.36919999999999997</v>
      </c>
      <c r="U42" s="34">
        <f t="shared" si="3"/>
        <v>-1.2899999999999967E-2</v>
      </c>
      <c r="V42" s="15">
        <v>23539378.890000001</v>
      </c>
      <c r="W42" s="15">
        <v>42504394.810000002</v>
      </c>
      <c r="X42" s="15">
        <f t="shared" si="4"/>
        <v>66043773.700000003</v>
      </c>
      <c r="Y42" s="6">
        <f t="shared" si="5"/>
        <v>0.2508878021083073</v>
      </c>
      <c r="Z42" s="28" t="s">
        <v>65</v>
      </c>
    </row>
    <row r="43" spans="1:27" ht="12.6" customHeight="1" x14ac:dyDescent="0.25">
      <c r="A43" s="32" t="s">
        <v>66</v>
      </c>
      <c r="B43" s="6">
        <v>1.21E-2</v>
      </c>
      <c r="C43" s="6">
        <v>0.19570000000000001</v>
      </c>
      <c r="D43" s="6">
        <v>3.85E-2</v>
      </c>
      <c r="E43" s="6">
        <v>0</v>
      </c>
      <c r="F43" s="6">
        <v>0</v>
      </c>
      <c r="G43" s="6">
        <v>0.13650000000000001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17">
        <f t="shared" si="0"/>
        <v>0.38280000000000003</v>
      </c>
      <c r="N43" s="6">
        <v>0</v>
      </c>
      <c r="O43" s="6">
        <v>0</v>
      </c>
      <c r="P43" s="6">
        <f t="shared" si="1"/>
        <v>0</v>
      </c>
      <c r="Q43" s="8">
        <f t="shared" si="2"/>
        <v>0.38280000000000003</v>
      </c>
      <c r="R43" s="15">
        <v>0</v>
      </c>
      <c r="T43" s="8">
        <v>0.38529999999999998</v>
      </c>
      <c r="U43" s="34">
        <f t="shared" si="3"/>
        <v>-2.4999999999999467E-3</v>
      </c>
      <c r="V43" s="15">
        <v>1046743.69</v>
      </c>
      <c r="W43" s="15">
        <v>1688022.34</v>
      </c>
      <c r="X43" s="15">
        <f t="shared" si="4"/>
        <v>2734766.0300000003</v>
      </c>
      <c r="Y43" s="6">
        <f t="shared" si="5"/>
        <v>1.0388858784233301E-2</v>
      </c>
      <c r="Z43" s="27"/>
    </row>
    <row r="44" spans="1:27" ht="12.6" customHeight="1" x14ac:dyDescent="0.25">
      <c r="A44" s="32" t="s">
        <v>67</v>
      </c>
      <c r="B44" s="6">
        <v>6.1499999999999999E-2</v>
      </c>
      <c r="C44" s="6">
        <v>2.93E-2</v>
      </c>
      <c r="D44" s="6">
        <v>2.8000000000000001E-2</v>
      </c>
      <c r="E44" s="6">
        <v>0</v>
      </c>
      <c r="F44" s="6">
        <v>0</v>
      </c>
      <c r="G44" s="6">
        <v>0.26340000000000002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17">
        <f t="shared" si="0"/>
        <v>0.38219999999999998</v>
      </c>
      <c r="N44" s="6">
        <v>1E-4</v>
      </c>
      <c r="O44" s="6">
        <v>0</v>
      </c>
      <c r="P44" s="6">
        <f>SUM(N44:O44)</f>
        <v>1E-4</v>
      </c>
      <c r="Q44" s="8">
        <f>M44+P44</f>
        <v>0.38229999999999997</v>
      </c>
      <c r="R44" s="15">
        <v>54</v>
      </c>
      <c r="T44" s="8">
        <v>0.375</v>
      </c>
      <c r="U44" s="34">
        <f>M44-T44</f>
        <v>7.1999999999999842E-3</v>
      </c>
      <c r="V44" s="15">
        <v>5725006.6799999997</v>
      </c>
      <c r="W44" s="15">
        <v>9254950.3000000007</v>
      </c>
      <c r="X44" s="15">
        <f>V44+W44</f>
        <v>14979956.98</v>
      </c>
      <c r="Y44" s="6">
        <f>X44/$X$19</f>
        <v>5.6906022654928883E-2</v>
      </c>
      <c r="Z44" s="27" t="s">
        <v>68</v>
      </c>
    </row>
    <row r="45" spans="1:27" ht="12.6" customHeight="1" x14ac:dyDescent="0.25">
      <c r="A45" s="32" t="s">
        <v>69</v>
      </c>
      <c r="B45" s="6">
        <v>3.6499999999999998E-2</v>
      </c>
      <c r="C45" s="6">
        <v>0.1973</v>
      </c>
      <c r="D45" s="6">
        <v>0.23350000000000001</v>
      </c>
      <c r="E45" s="6">
        <v>1.6999999999999999E-3</v>
      </c>
      <c r="F45" s="6">
        <v>0</v>
      </c>
      <c r="G45" s="6">
        <v>0.16070000000000001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17">
        <f t="shared" si="0"/>
        <v>0.62970000000000004</v>
      </c>
      <c r="N45" s="6">
        <v>0</v>
      </c>
      <c r="O45" s="6">
        <v>0</v>
      </c>
      <c r="P45" s="6">
        <f t="shared" si="1"/>
        <v>0</v>
      </c>
      <c r="Q45" s="8">
        <f t="shared" si="2"/>
        <v>0.62970000000000004</v>
      </c>
      <c r="R45" s="15">
        <v>0</v>
      </c>
      <c r="T45" s="8">
        <v>0.62360000000000004</v>
      </c>
      <c r="U45" s="34">
        <f>M45-T45</f>
        <v>6.0999999999999943E-3</v>
      </c>
      <c r="V45" s="15">
        <v>2845710.22</v>
      </c>
      <c r="W45" s="15">
        <v>1673244.12</v>
      </c>
      <c r="X45" s="15">
        <f t="shared" si="4"/>
        <v>4518954.34</v>
      </c>
      <c r="Y45" s="6">
        <f t="shared" si="5"/>
        <v>1.7166652640722684E-2</v>
      </c>
    </row>
    <row r="46" spans="1:27" ht="12.6" customHeight="1" x14ac:dyDescent="0.25">
      <c r="A46" s="32" t="s">
        <v>70</v>
      </c>
      <c r="B46" s="6">
        <v>1.55E-2</v>
      </c>
      <c r="C46" s="6">
        <v>0.2107</v>
      </c>
      <c r="D46" s="6">
        <v>1.72E-2</v>
      </c>
      <c r="E46" s="6">
        <v>0</v>
      </c>
      <c r="F46" s="6">
        <v>0</v>
      </c>
      <c r="G46" s="6">
        <v>0.45419999999999999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17">
        <f t="shared" si="0"/>
        <v>0.6976</v>
      </c>
      <c r="N46" s="6">
        <v>6.9999999999999999E-4</v>
      </c>
      <c r="O46" s="6">
        <v>0</v>
      </c>
      <c r="P46" s="6">
        <f t="shared" si="1"/>
        <v>6.9999999999999999E-4</v>
      </c>
      <c r="Q46" s="8">
        <f t="shared" si="2"/>
        <v>0.69830000000000003</v>
      </c>
      <c r="R46" s="15">
        <v>221.71</v>
      </c>
      <c r="T46" s="8">
        <v>0.70379999999999998</v>
      </c>
      <c r="U46" s="34">
        <f t="shared" si="3"/>
        <v>-6.1999999999999833E-3</v>
      </c>
      <c r="V46" s="15">
        <v>3045927.64</v>
      </c>
      <c r="W46" s="15">
        <v>1320030.27</v>
      </c>
      <c r="X46" s="15">
        <f t="shared" si="4"/>
        <v>4365957.91</v>
      </c>
      <c r="Y46" s="6">
        <f t="shared" si="5"/>
        <v>1.6585448147056425E-2</v>
      </c>
    </row>
    <row r="47" spans="1:27" x14ac:dyDescent="0.25">
      <c r="N47" s="6"/>
      <c r="O47" s="6"/>
      <c r="P47" s="6"/>
      <c r="R47" s="15"/>
    </row>
    <row r="48" spans="1:27" x14ac:dyDescent="0.25">
      <c r="N48" s="6"/>
      <c r="O48" s="6"/>
      <c r="P48" s="6"/>
      <c r="R48" s="15"/>
    </row>
    <row r="49" spans="2:23" x14ac:dyDescent="0.25">
      <c r="B49" s="24"/>
      <c r="C49" s="24"/>
      <c r="D49" s="24"/>
      <c r="E49" s="24"/>
      <c r="G49" s="24"/>
      <c r="H49" s="24"/>
      <c r="I49" s="24"/>
      <c r="J49" s="24"/>
      <c r="K49" s="24"/>
      <c r="L49" s="24"/>
      <c r="M49" s="24"/>
      <c r="R49" s="15"/>
    </row>
    <row r="50" spans="2:23" x14ac:dyDescent="0.25">
      <c r="M50" s="4"/>
      <c r="R50" s="5"/>
      <c r="T50" s="4"/>
    </row>
    <row r="51" spans="2:23" x14ac:dyDescent="0.25">
      <c r="W51" s="25"/>
    </row>
    <row r="52" spans="2:23" x14ac:dyDescent="0.25">
      <c r="W52" s="2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5A8F7B-281C-46B6-9EF1-16B95E13DE45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a0b99805-cbe9-4b90-ac80-e516aaa95882"/>
    <ds:schemaRef ds:uri="3ed4486b-53a1-4d1e-b9ad-8bc54291217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10DF1B-D61E-4207-B379-44FB07D07D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3F5B6-7398-4777-80F3-11B34A767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Virginia Community College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J. Kapko</dc:creator>
  <cp:keywords/>
  <dc:description/>
  <cp:lastModifiedBy>Michele Canull</cp:lastModifiedBy>
  <cp:revision/>
  <dcterms:created xsi:type="dcterms:W3CDTF">2020-11-19T11:56:07Z</dcterms:created>
  <dcterms:modified xsi:type="dcterms:W3CDTF">2026-05-06T13:09:49Z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2022-09-26T11:43:26Z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0a7302bb-394b-4351-9354-c5bae5ebd978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MediaServiceImageTags">
    <vt:lpwstr/>
  </property>
</Properties>
</file>