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13_ncr:1_{30E7FFD0-CA72-429A-A998-EB7965DE18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X44" i="1"/>
  <c r="X33" i="1"/>
  <c r="M18" i="1"/>
  <c r="U18" i="1" s="1"/>
  <c r="X37" i="1" l="1"/>
  <c r="X40" i="1"/>
  <c r="X18" i="1"/>
  <c r="X19" i="1"/>
  <c r="X22" i="1"/>
  <c r="X23" i="1"/>
  <c r="X24" i="1"/>
  <c r="X25" i="1"/>
  <c r="X26" i="1"/>
  <c r="X27" i="1"/>
  <c r="X28" i="1"/>
  <c r="X29" i="1"/>
  <c r="X30" i="1"/>
  <c r="X31" i="1"/>
  <c r="X32" i="1"/>
  <c r="X34" i="1"/>
  <c r="X35" i="1"/>
  <c r="X36" i="1"/>
  <c r="X38" i="1"/>
  <c r="X39" i="1"/>
  <c r="X41" i="1"/>
  <c r="X42" i="1"/>
  <c r="X43" i="1"/>
  <c r="X45" i="1"/>
  <c r="X46" i="1"/>
  <c r="P46" i="1"/>
  <c r="M46" i="1"/>
  <c r="U46" i="1" s="1"/>
  <c r="P45" i="1"/>
  <c r="M45" i="1"/>
  <c r="U45" i="1" s="1"/>
  <c r="P44" i="1"/>
  <c r="M44" i="1"/>
  <c r="U44" i="1" s="1"/>
  <c r="P43" i="1"/>
  <c r="M43" i="1"/>
  <c r="Q43" i="1" s="1"/>
  <c r="P42" i="1"/>
  <c r="M42" i="1"/>
  <c r="U42" i="1" s="1"/>
  <c r="P41" i="1"/>
  <c r="M41" i="1"/>
  <c r="Q41" i="1" s="1"/>
  <c r="P40" i="1"/>
  <c r="M40" i="1"/>
  <c r="Q40" i="1" s="1"/>
  <c r="P39" i="1"/>
  <c r="M39" i="1"/>
  <c r="Q39" i="1" s="1"/>
  <c r="P38" i="1"/>
  <c r="M38" i="1"/>
  <c r="U38" i="1" s="1"/>
  <c r="P37" i="1"/>
  <c r="M37" i="1"/>
  <c r="Q37" i="1" s="1"/>
  <c r="P36" i="1"/>
  <c r="M36" i="1"/>
  <c r="U36" i="1" s="1"/>
  <c r="P35" i="1"/>
  <c r="M35" i="1"/>
  <c r="Q35" i="1" s="1"/>
  <c r="P34" i="1"/>
  <c r="M34" i="1"/>
  <c r="U34" i="1" s="1"/>
  <c r="P33" i="1"/>
  <c r="M33" i="1"/>
  <c r="U33" i="1" s="1"/>
  <c r="P32" i="1"/>
  <c r="U32" i="1"/>
  <c r="P31" i="1"/>
  <c r="M31" i="1"/>
  <c r="U31" i="1" s="1"/>
  <c r="P30" i="1"/>
  <c r="M30" i="1"/>
  <c r="U30" i="1" s="1"/>
  <c r="P29" i="1"/>
  <c r="M29" i="1"/>
  <c r="Q29" i="1" s="1"/>
  <c r="P28" i="1"/>
  <c r="M28" i="1"/>
  <c r="U28" i="1" s="1"/>
  <c r="P27" i="1"/>
  <c r="M27" i="1"/>
  <c r="Q27" i="1" s="1"/>
  <c r="P26" i="1"/>
  <c r="M26" i="1"/>
  <c r="U26" i="1" s="1"/>
  <c r="P25" i="1"/>
  <c r="M25" i="1"/>
  <c r="U25" i="1" s="1"/>
  <c r="P24" i="1"/>
  <c r="M24" i="1"/>
  <c r="U24" i="1" s="1"/>
  <c r="P23" i="1"/>
  <c r="M23" i="1"/>
  <c r="Q23" i="1" s="1"/>
  <c r="P22" i="1"/>
  <c r="M22" i="1"/>
  <c r="U22" i="1" s="1"/>
  <c r="M19" i="1"/>
  <c r="U19" i="1" s="1"/>
  <c r="P18" i="1"/>
  <c r="M17" i="1"/>
  <c r="Y38" i="1" l="1"/>
  <c r="Y44" i="1"/>
  <c r="Y23" i="1"/>
  <c r="Y45" i="1"/>
  <c r="Y46" i="1"/>
  <c r="Y35" i="1"/>
  <c r="Q18" i="1"/>
  <c r="Y31" i="1"/>
  <c r="Y43" i="1"/>
  <c r="Y42" i="1"/>
  <c r="Y41" i="1"/>
  <c r="Y29" i="1"/>
  <c r="Y40" i="1"/>
  <c r="Y28" i="1"/>
  <c r="Y22" i="1"/>
  <c r="Y33" i="1"/>
  <c r="Y27" i="1"/>
  <c r="Y34" i="1"/>
  <c r="Y32" i="1"/>
  <c r="Y30" i="1"/>
  <c r="Y39" i="1"/>
  <c r="Y26" i="1"/>
  <c r="Y37" i="1"/>
  <c r="Y25" i="1"/>
  <c r="Y36" i="1"/>
  <c r="Y24" i="1"/>
  <c r="Q33" i="1"/>
  <c r="Q46" i="1"/>
  <c r="Q45" i="1"/>
  <c r="Q44" i="1"/>
  <c r="U43" i="1"/>
  <c r="Q42" i="1"/>
  <c r="U41" i="1"/>
  <c r="U40" i="1"/>
  <c r="U39" i="1"/>
  <c r="Q38" i="1"/>
  <c r="U37" i="1"/>
  <c r="Q36" i="1"/>
  <c r="U35" i="1"/>
  <c r="Q34" i="1"/>
  <c r="Q32" i="1"/>
  <c r="Q31" i="1"/>
  <c r="Q30" i="1"/>
  <c r="U29" i="1"/>
  <c r="Q28" i="1"/>
  <c r="U27" i="1"/>
  <c r="Q26" i="1"/>
  <c r="Q25" i="1"/>
  <c r="Q24" i="1"/>
  <c r="U23" i="1"/>
  <c r="Q22" i="1"/>
</calcChain>
</file>

<file path=xl/sharedStrings.xml><?xml version="1.0" encoding="utf-8"?>
<sst xmlns="http://schemas.openxmlformats.org/spreadsheetml/2006/main" count="71" uniqueCount="71">
  <si>
    <t>SWaM YTD</t>
  </si>
  <si>
    <t>Minority</t>
  </si>
  <si>
    <t>Women</t>
  </si>
  <si>
    <t>Micro</t>
  </si>
  <si>
    <t>SDV</t>
  </si>
  <si>
    <t>MIL</t>
  </si>
  <si>
    <t>Small</t>
  </si>
  <si>
    <t>ESO</t>
  </si>
  <si>
    <t>8(a)</t>
  </si>
  <si>
    <t>EDWOSB</t>
  </si>
  <si>
    <t>WOSB</t>
  </si>
  <si>
    <t>FSDV</t>
  </si>
  <si>
    <t>Current SWaM Total</t>
  </si>
  <si>
    <t>DBE</t>
  </si>
  <si>
    <t>ACDBE</t>
  </si>
  <si>
    <t>DBE TOTAL</t>
  </si>
  <si>
    <t>SWaM+DBE</t>
  </si>
  <si>
    <t>DBE SPEND</t>
  </si>
  <si>
    <t>Previous Months' SWaM Total</t>
  </si>
  <si>
    <t>% change</t>
  </si>
  <si>
    <t>SWaM Spend</t>
  </si>
  <si>
    <t>Non-SWaM Spend</t>
  </si>
  <si>
    <t>TOTAL Spend</t>
  </si>
  <si>
    <t>% of TOTAL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</si>
  <si>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</si>
  <si>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</si>
  <si>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</si>
  <si>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</si>
  <si>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</si>
  <si>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</si>
  <si>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</si>
  <si>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</si>
  <si>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</si>
  <si>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</si>
  <si>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</si>
  <si>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</si>
  <si>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Spend YTD</t>
  </si>
  <si>
    <t>Goal</t>
  </si>
  <si>
    <t>VCCS (APR)</t>
  </si>
  <si>
    <t>YTD Actual (Jul - Apr)</t>
  </si>
  <si>
    <t>FY21</t>
  </si>
  <si>
    <t>291 BRCC</t>
  </si>
  <si>
    <t>290 BCC</t>
  </si>
  <si>
    <t>292 CVCC</t>
  </si>
  <si>
    <t>279 DCC</t>
  </si>
  <si>
    <t xml:space="preserve">284 ESCC </t>
  </si>
  <si>
    <t>297 GCC</t>
  </si>
  <si>
    <t>283 JSRCC</t>
  </si>
  <si>
    <t>#5</t>
  </si>
  <si>
    <t>298 LRCC</t>
  </si>
  <si>
    <t>299 MECC</t>
  </si>
  <si>
    <t>287 MGCC</t>
  </si>
  <si>
    <t>275 NRCC</t>
  </si>
  <si>
    <t>280 NVCC</t>
  </si>
  <si>
    <t>#1</t>
  </si>
  <si>
    <t>285 PHCC</t>
  </si>
  <si>
    <t>277 PDCCC</t>
  </si>
  <si>
    <t>282 PVCC</t>
  </si>
  <si>
    <t>278 RCC</t>
  </si>
  <si>
    <t>276 SSVCC</t>
  </si>
  <si>
    <t>294 SWVCC</t>
  </si>
  <si>
    <t>295 TCC</t>
  </si>
  <si>
    <t>#3</t>
  </si>
  <si>
    <t>270 SSC</t>
  </si>
  <si>
    <t>261 SO</t>
  </si>
  <si>
    <t>#2</t>
  </si>
  <si>
    <t>296 VHCC</t>
  </si>
  <si>
    <t>293 VPCC</t>
  </si>
  <si>
    <t>#4</t>
  </si>
  <si>
    <t>286 VWCC</t>
  </si>
  <si>
    <t>288 WCC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</si>
</sst>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0.000%"/>
    <numFmt numFmtId="166" formatCode="#,##0.00_)%;[Red]\(#,##0.00\)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374252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8" fontId="0" fillId="0" borderId="0" xfId="0" applyNumberFormat="1"/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1" fillId="0" borderId="0" xfId="0" applyFont="1"/>
    <xf numFmtId="10" fontId="1" fillId="0" borderId="0" xfId="0" applyNumberFormat="1" applyFont="1"/>
    <xf numFmtId="10" fontId="2" fillId="0" borderId="0" xfId="0" applyNumberFormat="1" applyFont="1"/>
    <xf numFmtId="10" fontId="3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166" fontId="1" fillId="0" borderId="0" xfId="0" applyNumberFormat="1" applyFont="1"/>
    <xf numFmtId="166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0" fontId="1" fillId="0" borderId="0" xfId="0" applyNumberFormat="1" applyFont="1" applyAlignment="1">
      <alignment horizontal="right"/>
    </xf>
    <xf numFmtId="10" fontId="4" fillId="0" borderId="0" xfId="0" applyNumberFormat="1" applyFont="1"/>
    <xf numFmtId="166" fontId="3" fillId="0" borderId="0" xfId="0" applyNumberFormat="1" applyFont="1"/>
    <xf numFmtId="0" fontId="1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10" fontId="0" fillId="0" borderId="0" xfId="1" applyNumberFormat="1" applyFont="1"/>
    <xf numFmtId="10" fontId="1" fillId="0" borderId="0" xfId="1" applyNumberFormat="1" applyFont="1"/>
    <xf numFmtId="9" fontId="1" fillId="0" borderId="0" xfId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1" fillId="0" borderId="0" xfId="0" applyNumberFormat="1" applyFont="1" applyProtection="1">
      <protection locked="0"/>
    </xf>
    <xf numFmtId="0" fontId="2" fillId="0" borderId="0" xfId="0" applyFont="1" applyAlignment="1">
      <alignment horizontal="left"/>
    </xf>
    <xf numFmtId="10" fontId="0" fillId="0" borderId="0" xfId="1" applyNumberFormat="1" applyFont="1" applyFill="1"/>
    <xf numFmtId="0" fontId="1" fillId="0" borderId="0" xfId="0" applyFont="1" applyFill="1"/>
    <xf numFmtId="0" fontId="3" fillId="0" borderId="0" xfId="0" applyFont="1" applyFill="1"/>
    <xf numFmtId="165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2"/>
  <sheetViews>
    <sheetView tabSelected="1" zoomScaleNormal="100" workbookViewId="0">
      <pane xSplit="1" topLeftCell="M1" activePane="topRight" state="frozen"/>
      <selection pane="topRight" activeCell="T49" sqref="T49"/>
    </sheetView>
  </sheetViews>
  <sheetFormatPr defaultRowHeight="15" x14ac:dyDescent="0.25"/>
  <cols>
    <col min="1" max="1" width="18" customWidth="1"/>
    <col min="2" max="2" width="8.140625" customWidth="1"/>
    <col min="3" max="3" width="7.140625" customWidth="1"/>
    <col min="4" max="4" width="6.5703125" customWidth="1"/>
    <col min="5" max="6" width="7.28515625" customWidth="1"/>
    <col min="7" max="7" width="7.42578125" customWidth="1"/>
    <col min="8" max="8" width="7.140625" customWidth="1"/>
    <col min="9" max="9" width="7.42578125" customWidth="1"/>
    <col min="10" max="10" width="7.85546875" bestFit="1" customWidth="1"/>
    <col min="11" max="11" width="7.85546875" customWidth="1"/>
    <col min="12" max="12" width="6.28515625" bestFit="1" customWidth="1"/>
    <col min="14" max="14" width="7.28515625" style="4" hidden="1" customWidth="1"/>
    <col min="15" max="15" width="6.42578125" style="4" hidden="1" customWidth="1"/>
    <col min="16" max="16" width="9.5703125" style="4" hidden="1" customWidth="1"/>
    <col min="17" max="17" width="9.42578125" hidden="1" customWidth="1"/>
    <col min="18" max="18" width="11" hidden="1" customWidth="1"/>
    <col min="19" max="19" width="2.140625" style="3" customWidth="1"/>
    <col min="20" max="20" width="10.42578125" customWidth="1"/>
    <col min="21" max="21" width="8.42578125" style="12" customWidth="1"/>
    <col min="22" max="22" width="14.42578125" style="15" bestFit="1" customWidth="1"/>
    <col min="23" max="23" width="16.42578125" style="15" customWidth="1"/>
    <col min="24" max="24" width="14.42578125" style="15" bestFit="1" customWidth="1"/>
    <col min="25" max="25" width="14.85546875" style="6" customWidth="1"/>
    <col min="26" max="26" width="3" style="10" bestFit="1" customWidth="1"/>
  </cols>
  <sheetData>
    <row r="1" spans="1:26" s="5" customFormat="1" ht="51" x14ac:dyDescent="0.2">
      <c r="A1" s="5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20" t="s">
        <v>10</v>
      </c>
      <c r="L1" s="10" t="s">
        <v>11</v>
      </c>
      <c r="M1" s="22" t="s">
        <v>12</v>
      </c>
      <c r="N1" s="11" t="s">
        <v>13</v>
      </c>
      <c r="O1" s="11" t="s">
        <v>14</v>
      </c>
      <c r="P1" s="11" t="s">
        <v>15</v>
      </c>
      <c r="Q1" s="10" t="s">
        <v>16</v>
      </c>
      <c r="R1" s="10" t="s">
        <v>17</v>
      </c>
      <c r="S1" s="9"/>
      <c r="T1" s="23" t="s">
        <v>18</v>
      </c>
      <c r="U1" s="13" t="s">
        <v>19</v>
      </c>
      <c r="V1" s="14" t="s">
        <v>20</v>
      </c>
      <c r="W1" s="14" t="s">
        <v>21</v>
      </c>
      <c r="X1" s="14" t="s">
        <v>22</v>
      </c>
      <c r="Y1" s="16" t="s">
        <v>23</v>
      </c>
      <c r="Z1" s="10"/>
    </row>
    <row r="2" spans="1:26" hidden="1" x14ac:dyDescent="0.25">
      <c r="A2" t="s">
        <v>24</v>
      </c>
      <c r="B2" s="2"/>
      <c r="C2" s="2"/>
      <c r="D2" s="1"/>
      <c r="E2" s="1"/>
      <c r="F2" s="1"/>
      <c r="G2" s="1"/>
      <c r="H2" s="1"/>
      <c r="I2" s="2"/>
      <c r="J2" s="2"/>
      <c r="K2" s="2"/>
      <c r="L2" s="2"/>
      <c r="M2" s="2"/>
      <c r="Q2" s="1"/>
      <c r="R2" s="2"/>
    </row>
    <row r="3" spans="1:26" hidden="1" x14ac:dyDescent="0.25">
      <c r="A3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26" hidden="1" x14ac:dyDescent="0.25">
      <c r="A4" t="s">
        <v>26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6" hidden="1" x14ac:dyDescent="0.25">
      <c r="A5" t="s">
        <v>27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26" hidden="1" x14ac:dyDescent="0.25">
      <c r="A6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26" hidden="1" x14ac:dyDescent="0.25">
      <c r="A7" t="s">
        <v>29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26" hidden="1" x14ac:dyDescent="0.25">
      <c r="A8" t="s">
        <v>30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26" hidden="1" x14ac:dyDescent="0.25">
      <c r="A9" t="s">
        <v>31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26" hidden="1" x14ac:dyDescent="0.25">
      <c r="A10" t="s">
        <v>32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26" hidden="1" x14ac:dyDescent="0.25">
      <c r="A11" t="s">
        <v>33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R11" s="2"/>
    </row>
    <row r="12" spans="1:26" hidden="1" x14ac:dyDescent="0.25">
      <c r="A12" t="s">
        <v>34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26" hidden="1" x14ac:dyDescent="0.25">
      <c r="A13" t="s">
        <v>35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26" hidden="1" x14ac:dyDescent="0.25"/>
    <row r="15" spans="1:26" hidden="1" x14ac:dyDescent="0.25">
      <c r="A15" t="s">
        <v>36</v>
      </c>
      <c r="B15" s="1">
        <v>11966865.279999999</v>
      </c>
      <c r="C15" s="1">
        <v>10618185.34</v>
      </c>
      <c r="D15" s="1">
        <v>8935343.0199999996</v>
      </c>
      <c r="E15" s="1">
        <v>59360.08</v>
      </c>
      <c r="F15" s="1"/>
      <c r="G15" s="1">
        <v>50383473.909999996</v>
      </c>
      <c r="H15" s="1">
        <v>1254724.75</v>
      </c>
      <c r="I15" s="1">
        <v>0</v>
      </c>
      <c r="J15" s="1">
        <v>0</v>
      </c>
      <c r="K15" s="1"/>
      <c r="L15" s="1">
        <v>0</v>
      </c>
      <c r="M15" s="1">
        <v>83217952.379999995</v>
      </c>
      <c r="N15" s="4">
        <v>3288304.45</v>
      </c>
      <c r="O15" s="4">
        <v>0</v>
      </c>
      <c r="P15" s="4">
        <v>3288304.45</v>
      </c>
      <c r="Q15" s="1">
        <v>126441204.34999999</v>
      </c>
      <c r="R15" s="2">
        <v>209669460.68000001</v>
      </c>
    </row>
    <row r="16" spans="1:26" ht="4.5" customHeight="1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Q16" s="1"/>
      <c r="R16" s="2"/>
    </row>
    <row r="17" spans="1:28" ht="12.75" customHeight="1" x14ac:dyDescent="0.25">
      <c r="A17" s="5" t="s">
        <v>37</v>
      </c>
      <c r="B17" s="6">
        <v>0.06</v>
      </c>
      <c r="C17" s="6">
        <v>0.06</v>
      </c>
      <c r="D17" s="6">
        <v>0.05</v>
      </c>
      <c r="E17" s="6">
        <v>0.03</v>
      </c>
      <c r="F17" s="8">
        <v>0</v>
      </c>
      <c r="G17" s="6">
        <v>0.17</v>
      </c>
      <c r="H17" s="6">
        <v>0.01</v>
      </c>
      <c r="I17" s="6">
        <v>0.01</v>
      </c>
      <c r="J17" s="6">
        <v>0.01</v>
      </c>
      <c r="K17" s="6">
        <v>0.01</v>
      </c>
      <c r="L17" s="6">
        <v>0.01</v>
      </c>
      <c r="M17" s="7">
        <f>SUM(B17:L17)</f>
        <v>0.42000000000000004</v>
      </c>
      <c r="N17" s="6"/>
      <c r="O17" s="6"/>
      <c r="P17" s="6"/>
      <c r="Q17" s="7"/>
      <c r="R17" s="5"/>
      <c r="U17" s="18"/>
    </row>
    <row r="18" spans="1:28" ht="12.6" customHeight="1" x14ac:dyDescent="0.25">
      <c r="A18" s="5" t="s">
        <v>38</v>
      </c>
      <c r="B18" s="6">
        <v>5.6800000000000003E-2</v>
      </c>
      <c r="C18" s="6">
        <v>5.74E-2</v>
      </c>
      <c r="D18" s="6">
        <v>3.7400000000000003E-2</v>
      </c>
      <c r="E18" s="6">
        <v>6.3E-3</v>
      </c>
      <c r="F18" s="6">
        <v>0</v>
      </c>
      <c r="G18" s="6">
        <v>0.25319999999999998</v>
      </c>
      <c r="H18" s="6">
        <v>6.1999999999999998E-3</v>
      </c>
      <c r="I18" s="6">
        <v>0</v>
      </c>
      <c r="J18" s="6">
        <v>0</v>
      </c>
      <c r="K18" s="6">
        <v>0</v>
      </c>
      <c r="L18" s="6">
        <v>0</v>
      </c>
      <c r="M18" s="7">
        <f>SUM(B18:L18)</f>
        <v>0.4173</v>
      </c>
      <c r="N18" s="6">
        <v>1.2699999999999999E-2</v>
      </c>
      <c r="O18" s="6">
        <v>0</v>
      </c>
      <c r="P18" s="6">
        <f>SUM(N18:O18)</f>
        <v>1.2699999999999999E-2</v>
      </c>
      <c r="Q18" s="6">
        <f>M18+P18</f>
        <v>0.43</v>
      </c>
      <c r="R18" s="15">
        <v>347408.51</v>
      </c>
      <c r="T18" s="6">
        <v>0.34610000000000002</v>
      </c>
      <c r="U18" s="34">
        <f>M18-T18</f>
        <v>7.1199999999999986E-2</v>
      </c>
      <c r="V18" s="15">
        <v>13992453.539999999</v>
      </c>
      <c r="W18" s="15">
        <v>19529404.460000001</v>
      </c>
      <c r="X18" s="15">
        <f>V18+W18</f>
        <v>33521858</v>
      </c>
    </row>
    <row r="19" spans="1:28" ht="12.6" customHeight="1" x14ac:dyDescent="0.25">
      <c r="A19" s="30" t="s">
        <v>39</v>
      </c>
      <c r="B19" s="6">
        <v>8.4699999999999998E-2</v>
      </c>
      <c r="C19" s="6">
        <v>5.5300000000000002E-2</v>
      </c>
      <c r="D19" s="6">
        <v>2.8400000000000002E-2</v>
      </c>
      <c r="E19" s="6">
        <v>7.3000000000000001E-3</v>
      </c>
      <c r="F19" s="6">
        <v>0</v>
      </c>
      <c r="G19" s="6">
        <v>0.20280000000000001</v>
      </c>
      <c r="H19" s="6">
        <v>5.1000000000000004E-3</v>
      </c>
      <c r="I19" s="6">
        <v>0</v>
      </c>
      <c r="J19" s="6">
        <v>0</v>
      </c>
      <c r="K19" s="6">
        <v>0</v>
      </c>
      <c r="L19" s="6">
        <v>0</v>
      </c>
      <c r="M19" s="17">
        <f>SUM(B19:L19)</f>
        <v>0.38360000000000005</v>
      </c>
      <c r="N19" s="6"/>
      <c r="O19" s="6"/>
      <c r="P19" s="6"/>
      <c r="Q19" s="6"/>
      <c r="R19" s="5"/>
      <c r="T19" s="8">
        <v>0.37919999999999998</v>
      </c>
      <c r="U19" s="34">
        <f>M19-T19</f>
        <v>4.4000000000000705E-3</v>
      </c>
      <c r="V19" s="15">
        <v>113852093.06999999</v>
      </c>
      <c r="W19" s="15">
        <v>182914313.90000001</v>
      </c>
      <c r="X19" s="15">
        <f>V19+W19</f>
        <v>296766406.97000003</v>
      </c>
      <c r="Y19" s="15"/>
      <c r="AB19" s="31"/>
    </row>
    <row r="20" spans="1:28" ht="11.1" hidden="1" customHeight="1" x14ac:dyDescent="0.25">
      <c r="A20" s="19" t="s">
        <v>40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17"/>
      <c r="N20" s="6"/>
      <c r="O20" s="6"/>
      <c r="P20" s="6"/>
      <c r="Q20" s="6"/>
      <c r="R20" s="5"/>
      <c r="T20" s="8"/>
      <c r="U20" s="34"/>
    </row>
    <row r="21" spans="1:28" ht="4.5" customHeight="1" x14ac:dyDescent="0.25">
      <c r="A21" s="5"/>
      <c r="M21" s="17"/>
      <c r="N21" s="6"/>
      <c r="O21" s="6"/>
      <c r="P21" s="6"/>
      <c r="Q21" s="8"/>
      <c r="R21" s="15"/>
      <c r="T21" s="8"/>
      <c r="U21" s="34"/>
    </row>
    <row r="22" spans="1:28" ht="12.6" customHeight="1" x14ac:dyDescent="0.25">
      <c r="A22" s="32" t="s">
        <v>41</v>
      </c>
      <c r="B22" s="6">
        <v>2.52E-2</v>
      </c>
      <c r="C22" s="6">
        <v>8.8099999999999998E-2</v>
      </c>
      <c r="D22" s="6">
        <v>2.6700000000000002E-2</v>
      </c>
      <c r="E22" s="6">
        <v>1.09E-2</v>
      </c>
      <c r="F22" s="6">
        <v>0</v>
      </c>
      <c r="G22" s="6">
        <v>0.3891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17">
        <f t="shared" ref="M22:M46" si="0">SUM(B22:L22)</f>
        <v>0.54</v>
      </c>
      <c r="N22" s="6">
        <v>6.4000000000000003E-3</v>
      </c>
      <c r="O22" s="6">
        <v>0</v>
      </c>
      <c r="P22" s="6">
        <f t="shared" ref="P22:P46" si="1">SUM(N22:O22)</f>
        <v>6.4000000000000003E-3</v>
      </c>
      <c r="Q22" s="8">
        <f t="shared" ref="Q22:Q46" si="2">M22+P22</f>
        <v>0.5464</v>
      </c>
      <c r="R22" s="15">
        <v>2786.5</v>
      </c>
      <c r="T22" s="8">
        <v>0.54979999999999996</v>
      </c>
      <c r="U22" s="34">
        <f t="shared" ref="U22:U46" si="3">M22-T22</f>
        <v>-9.7999999999999199E-3</v>
      </c>
      <c r="V22" s="15">
        <v>2491812.5699999998</v>
      </c>
      <c r="W22" s="15">
        <v>2122870.17</v>
      </c>
      <c r="X22" s="15">
        <f t="shared" ref="X22:X46" si="4">V22+W22</f>
        <v>4614682.74</v>
      </c>
      <c r="Y22" s="6">
        <f>X22/$X$19</f>
        <v>1.5549882438231953E-2</v>
      </c>
    </row>
    <row r="23" spans="1:28" ht="12.6" customHeight="1" x14ac:dyDescent="0.25">
      <c r="A23" s="32" t="s">
        <v>42</v>
      </c>
      <c r="B23" s="6">
        <v>2.4899999999999999E-2</v>
      </c>
      <c r="C23" s="6">
        <v>3.3099999999999997E-2</v>
      </c>
      <c r="D23" s="6">
        <v>3.3500000000000002E-2</v>
      </c>
      <c r="E23" s="6">
        <v>7.7999999999999996E-3</v>
      </c>
      <c r="F23" s="6">
        <v>0</v>
      </c>
      <c r="G23" s="6">
        <v>0.40660000000000002</v>
      </c>
      <c r="H23" s="6">
        <v>0.1411</v>
      </c>
      <c r="I23" s="6">
        <v>0</v>
      </c>
      <c r="J23" s="6">
        <v>0</v>
      </c>
      <c r="K23" s="6">
        <v>0</v>
      </c>
      <c r="L23" s="6">
        <v>0</v>
      </c>
      <c r="M23" s="17">
        <f t="shared" si="0"/>
        <v>0.64700000000000002</v>
      </c>
      <c r="N23" s="6">
        <v>4.1000000000000003E-3</v>
      </c>
      <c r="O23" s="6">
        <v>0</v>
      </c>
      <c r="P23" s="6">
        <f>SUM(N23:O23)</f>
        <v>4.1000000000000003E-3</v>
      </c>
      <c r="Q23" s="8">
        <f>M23+P23</f>
        <v>0.65110000000000001</v>
      </c>
      <c r="R23" s="15">
        <v>2945</v>
      </c>
      <c r="T23" s="8">
        <v>0.65049999999999997</v>
      </c>
      <c r="U23" s="34">
        <f>M23-T23</f>
        <v>-3.4999999999999476E-3</v>
      </c>
      <c r="V23" s="15">
        <v>4092046.46</v>
      </c>
      <c r="W23" s="15">
        <v>2231914.13</v>
      </c>
      <c r="X23" s="15">
        <f>V23+W23</f>
        <v>6323960.5899999999</v>
      </c>
      <c r="Y23" s="6">
        <f>X23/$X$19</f>
        <v>2.130955674723415E-2</v>
      </c>
    </row>
    <row r="24" spans="1:28" ht="12.6" customHeight="1" x14ac:dyDescent="0.25">
      <c r="A24" s="32" t="s">
        <v>43</v>
      </c>
      <c r="B24" s="6">
        <v>1.06E-2</v>
      </c>
      <c r="C24" s="29">
        <v>2.29E-2</v>
      </c>
      <c r="D24" s="6">
        <v>4.2299999999999997E-2</v>
      </c>
      <c r="E24" s="6">
        <v>1.7899999999999999E-2</v>
      </c>
      <c r="F24" s="6">
        <v>0</v>
      </c>
      <c r="G24" s="6">
        <v>0.4199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17">
        <f t="shared" si="0"/>
        <v>0.51360000000000006</v>
      </c>
      <c r="N24" s="6">
        <v>0</v>
      </c>
      <c r="O24" s="6">
        <v>0</v>
      </c>
      <c r="P24" s="6">
        <f t="shared" si="1"/>
        <v>0</v>
      </c>
      <c r="Q24" s="8">
        <f t="shared" si="2"/>
        <v>0.51360000000000006</v>
      </c>
      <c r="R24" s="15">
        <v>0</v>
      </c>
      <c r="T24" s="8">
        <v>0.49990000000000001</v>
      </c>
      <c r="U24" s="34">
        <f t="shared" si="3"/>
        <v>1.3700000000000045E-2</v>
      </c>
      <c r="V24" s="15">
        <v>2604026.39</v>
      </c>
      <c r="W24" s="15">
        <v>2466714.1</v>
      </c>
      <c r="X24" s="15">
        <f t="shared" si="4"/>
        <v>5070740.49</v>
      </c>
      <c r="Y24" s="6">
        <f t="shared" ref="Y24:Y46" si="5">X24/$X$19</f>
        <v>1.7086639090227618E-2</v>
      </c>
    </row>
    <row r="25" spans="1:28" ht="12.6" customHeight="1" x14ac:dyDescent="0.25">
      <c r="A25" s="32" t="s">
        <v>44</v>
      </c>
      <c r="B25" s="6">
        <v>1.44E-2</v>
      </c>
      <c r="C25" s="6">
        <v>1.2E-2</v>
      </c>
      <c r="D25" s="6">
        <v>1.77E-2</v>
      </c>
      <c r="E25" s="6">
        <v>6.6E-3</v>
      </c>
      <c r="F25" s="6">
        <v>0</v>
      </c>
      <c r="G25" s="6">
        <v>0.23830000000000001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17">
        <f t="shared" si="0"/>
        <v>0.28900000000000003</v>
      </c>
      <c r="N25" s="6">
        <v>0</v>
      </c>
      <c r="O25" s="6">
        <v>0</v>
      </c>
      <c r="P25" s="6">
        <f t="shared" si="1"/>
        <v>0</v>
      </c>
      <c r="Q25" s="8">
        <f t="shared" si="2"/>
        <v>0.28900000000000003</v>
      </c>
      <c r="R25" s="15">
        <v>0</v>
      </c>
      <c r="T25" s="8">
        <v>0.3024</v>
      </c>
      <c r="U25" s="34">
        <f t="shared" si="3"/>
        <v>-1.3399999999999967E-2</v>
      </c>
      <c r="V25" s="15">
        <v>1378993.02</v>
      </c>
      <c r="W25" s="15">
        <v>3392892.26</v>
      </c>
      <c r="X25" s="15">
        <f t="shared" si="4"/>
        <v>4771885.2799999993</v>
      </c>
      <c r="Y25" s="6">
        <f t="shared" si="5"/>
        <v>1.6079600547518801E-2</v>
      </c>
    </row>
    <row r="26" spans="1:28" ht="12.6" customHeight="1" x14ac:dyDescent="0.25">
      <c r="A26" s="32" t="s">
        <v>45</v>
      </c>
      <c r="B26" s="6">
        <v>3.0599999999999999E-2</v>
      </c>
      <c r="C26" s="6">
        <v>6.5600000000000006E-2</v>
      </c>
      <c r="D26" s="6">
        <v>2.69E-2</v>
      </c>
      <c r="E26" s="6">
        <v>0</v>
      </c>
      <c r="F26" s="6">
        <v>0</v>
      </c>
      <c r="G26" s="6">
        <v>0.23319999999999999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17">
        <f t="shared" si="0"/>
        <v>0.35630000000000001</v>
      </c>
      <c r="N26" s="6">
        <v>0</v>
      </c>
      <c r="O26" s="6">
        <v>0</v>
      </c>
      <c r="P26" s="6">
        <f t="shared" si="1"/>
        <v>0</v>
      </c>
      <c r="Q26" s="8">
        <f t="shared" si="2"/>
        <v>0.35630000000000001</v>
      </c>
      <c r="R26" s="15">
        <v>0</v>
      </c>
      <c r="T26" s="8">
        <v>0.36609999999999998</v>
      </c>
      <c r="U26" s="34">
        <f t="shared" si="3"/>
        <v>-9.7999999999999754E-3</v>
      </c>
      <c r="V26" s="15">
        <v>469011.48</v>
      </c>
      <c r="W26" s="15">
        <v>847097.42</v>
      </c>
      <c r="X26" s="15">
        <f t="shared" si="4"/>
        <v>1316108.8999999999</v>
      </c>
      <c r="Y26" s="6">
        <f t="shared" si="5"/>
        <v>4.4348311301051161E-3</v>
      </c>
    </row>
    <row r="27" spans="1:28" ht="12.6" customHeight="1" x14ac:dyDescent="0.25">
      <c r="A27" s="32" t="s">
        <v>46</v>
      </c>
      <c r="B27" s="6">
        <v>3.1199999999999999E-2</v>
      </c>
      <c r="C27" s="6">
        <v>0.18729999999999999</v>
      </c>
      <c r="D27" s="6">
        <v>1.9699999999999999E-2</v>
      </c>
      <c r="E27" s="6">
        <v>4.7999999999999996E-3</v>
      </c>
      <c r="F27" s="6">
        <v>0</v>
      </c>
      <c r="G27" s="6">
        <v>9.1399999999999995E-2</v>
      </c>
      <c r="H27" s="6">
        <v>6.3799999999999996E-2</v>
      </c>
      <c r="I27" s="6">
        <v>0</v>
      </c>
      <c r="J27" s="6">
        <v>0</v>
      </c>
      <c r="K27" s="6">
        <v>0</v>
      </c>
      <c r="L27" s="6">
        <v>0</v>
      </c>
      <c r="M27" s="17">
        <f t="shared" si="0"/>
        <v>0.3982</v>
      </c>
      <c r="N27" s="6">
        <v>0</v>
      </c>
      <c r="O27" s="6">
        <v>0</v>
      </c>
      <c r="P27" s="6">
        <f t="shared" si="1"/>
        <v>0</v>
      </c>
      <c r="Q27" s="8">
        <f t="shared" si="2"/>
        <v>0.3982</v>
      </c>
      <c r="R27" s="15">
        <v>0</v>
      </c>
      <c r="T27" s="8">
        <v>0.38929999999999998</v>
      </c>
      <c r="U27" s="34">
        <f t="shared" si="3"/>
        <v>8.900000000000019E-3</v>
      </c>
      <c r="V27" s="15">
        <v>3638284.92</v>
      </c>
      <c r="W27" s="15">
        <v>5498074.8099999996</v>
      </c>
      <c r="X27" s="15">
        <f t="shared" si="4"/>
        <v>9136359.7300000004</v>
      </c>
      <c r="Y27" s="6">
        <f t="shared" si="5"/>
        <v>3.0786367713524901E-2</v>
      </c>
    </row>
    <row r="28" spans="1:28" ht="12.6" customHeight="1" x14ac:dyDescent="0.25">
      <c r="A28" s="32" t="s">
        <v>47</v>
      </c>
      <c r="B28" s="6">
        <v>6.0400000000000002E-2</v>
      </c>
      <c r="C28" s="6">
        <v>0.1711</v>
      </c>
      <c r="D28" s="6">
        <v>7.1099999999999997E-2</v>
      </c>
      <c r="E28" s="6">
        <v>1.61E-2</v>
      </c>
      <c r="F28" s="6">
        <v>0</v>
      </c>
      <c r="G28" s="6">
        <v>0.17349999999999999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17">
        <f t="shared" si="0"/>
        <v>0.49219999999999997</v>
      </c>
      <c r="N28" s="6">
        <v>2.3300000000000001E-2</v>
      </c>
      <c r="O28" s="6">
        <v>0</v>
      </c>
      <c r="P28" s="6">
        <f t="shared" si="1"/>
        <v>2.3300000000000001E-2</v>
      </c>
      <c r="Q28" s="8">
        <f t="shared" si="2"/>
        <v>0.51549999999999996</v>
      </c>
      <c r="R28" s="15">
        <v>24801</v>
      </c>
      <c r="T28" s="8">
        <v>0.50170000000000003</v>
      </c>
      <c r="U28" s="34">
        <f t="shared" si="3"/>
        <v>-9.5000000000000639E-3</v>
      </c>
      <c r="V28" s="15">
        <v>4718696.49</v>
      </c>
      <c r="W28" s="15">
        <v>4866806.78</v>
      </c>
      <c r="X28" s="15">
        <f t="shared" si="4"/>
        <v>9585503.2699999996</v>
      </c>
      <c r="Y28" s="6">
        <f t="shared" si="5"/>
        <v>3.2299825872707327E-2</v>
      </c>
      <c r="Z28" s="27" t="s">
        <v>48</v>
      </c>
    </row>
    <row r="29" spans="1:28" ht="12.6" customHeight="1" x14ac:dyDescent="0.25">
      <c r="A29" s="32" t="s">
        <v>49</v>
      </c>
      <c r="B29" s="6">
        <v>0.1739</v>
      </c>
      <c r="C29" s="6">
        <v>9.8400000000000001E-2</v>
      </c>
      <c r="D29" s="6">
        <v>5.1400000000000001E-2</v>
      </c>
      <c r="E29" s="6">
        <v>2.3900000000000001E-2</v>
      </c>
      <c r="F29" s="6">
        <v>0</v>
      </c>
      <c r="G29" s="6">
        <v>0.1711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17">
        <f t="shared" si="0"/>
        <v>0.51869999999999994</v>
      </c>
      <c r="N29" s="6">
        <v>1E-4</v>
      </c>
      <c r="O29" s="6">
        <v>0</v>
      </c>
      <c r="P29" s="6">
        <f t="shared" si="1"/>
        <v>1E-4</v>
      </c>
      <c r="Q29" s="8">
        <f t="shared" si="2"/>
        <v>0.51879999999999993</v>
      </c>
      <c r="R29" s="15">
        <v>340.9</v>
      </c>
      <c r="T29" s="8">
        <v>0.4778</v>
      </c>
      <c r="U29" s="34">
        <f t="shared" si="3"/>
        <v>4.0899999999999936E-2</v>
      </c>
      <c r="V29" s="15">
        <v>2480526.0299999998</v>
      </c>
      <c r="W29" s="15">
        <v>2301222.42</v>
      </c>
      <c r="X29" s="15">
        <f t="shared" si="4"/>
        <v>4781748.4499999993</v>
      </c>
      <c r="Y29" s="6">
        <f t="shared" si="5"/>
        <v>1.6112836014095706E-2</v>
      </c>
      <c r="Z29" s="28"/>
    </row>
    <row r="30" spans="1:28" ht="12.6" customHeight="1" x14ac:dyDescent="0.25">
      <c r="A30" s="32" t="s">
        <v>50</v>
      </c>
      <c r="B30" s="6">
        <v>3.5400000000000001E-2</v>
      </c>
      <c r="C30" s="6">
        <v>7.7100000000000002E-2</v>
      </c>
      <c r="D30" s="6">
        <v>3.6700000000000003E-2</v>
      </c>
      <c r="E30" s="6">
        <v>7.9000000000000008E-3</v>
      </c>
      <c r="F30" s="6">
        <v>0</v>
      </c>
      <c r="G30" s="6">
        <v>9.7100000000000006E-2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17">
        <f t="shared" si="0"/>
        <v>0.25419999999999998</v>
      </c>
      <c r="N30" s="6">
        <v>0</v>
      </c>
      <c r="O30" s="6">
        <v>0</v>
      </c>
      <c r="P30" s="6">
        <f t="shared" si="1"/>
        <v>0</v>
      </c>
      <c r="Q30" s="8">
        <f t="shared" si="2"/>
        <v>0.25419999999999998</v>
      </c>
      <c r="R30" s="15">
        <v>0</v>
      </c>
      <c r="T30" s="8">
        <v>0.23799999999999999</v>
      </c>
      <c r="U30" s="34">
        <f t="shared" si="3"/>
        <v>1.6199999999999992E-2</v>
      </c>
      <c r="V30" s="15">
        <v>334567.44</v>
      </c>
      <c r="W30" s="15">
        <v>981984.52</v>
      </c>
      <c r="X30" s="15">
        <f t="shared" si="4"/>
        <v>1316551.96</v>
      </c>
      <c r="Y30" s="6">
        <f t="shared" si="5"/>
        <v>4.4363240888416642E-3</v>
      </c>
      <c r="Z30" s="27"/>
    </row>
    <row r="31" spans="1:28" ht="12.6" customHeight="1" x14ac:dyDescent="0.25">
      <c r="A31" s="32" t="s">
        <v>51</v>
      </c>
      <c r="B31" s="6">
        <v>4.9200000000000001E-2</v>
      </c>
      <c r="C31" s="6">
        <v>0.13289999999999999</v>
      </c>
      <c r="D31" s="6">
        <v>2.0799999999999999E-2</v>
      </c>
      <c r="E31" s="6">
        <v>0</v>
      </c>
      <c r="F31" s="6">
        <v>0</v>
      </c>
      <c r="G31" s="6">
        <v>0.2049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17">
        <f t="shared" si="0"/>
        <v>0.40779999999999994</v>
      </c>
      <c r="N31" s="6">
        <v>0</v>
      </c>
      <c r="O31" s="6">
        <v>0</v>
      </c>
      <c r="P31" s="6">
        <f>SUM(N31:O31)</f>
        <v>0</v>
      </c>
      <c r="Q31" s="8">
        <f>M31+P31</f>
        <v>0.40779999999999994</v>
      </c>
      <c r="R31" s="15">
        <v>0</v>
      </c>
      <c r="T31" s="8">
        <v>0.4002</v>
      </c>
      <c r="U31" s="34">
        <f>M31-T31</f>
        <v>7.5999999999999401E-3</v>
      </c>
      <c r="V31" s="15">
        <v>651215.89</v>
      </c>
      <c r="W31" s="15">
        <v>945624.17</v>
      </c>
      <c r="X31" s="15">
        <f>V31+W31</f>
        <v>1596840.06</v>
      </c>
      <c r="Y31" s="6">
        <f>X31/$X$19</f>
        <v>5.3807979019721858E-3</v>
      </c>
      <c r="Z31" s="27"/>
    </row>
    <row r="32" spans="1:28" ht="12.6" customHeight="1" x14ac:dyDescent="0.25">
      <c r="A32" s="33" t="s">
        <v>52</v>
      </c>
      <c r="B32" s="8">
        <v>2.1399999999999999E-2</v>
      </c>
      <c r="C32" s="8">
        <v>0.22819999999999999</v>
      </c>
      <c r="D32" s="8">
        <v>4.9700000000000001E-2</v>
      </c>
      <c r="E32" s="8">
        <v>0</v>
      </c>
      <c r="F32" s="8">
        <v>0</v>
      </c>
      <c r="G32" s="8">
        <v>0.13109999999999999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17">
        <f>SUM(B32:L32)</f>
        <v>0.4304</v>
      </c>
      <c r="N32" s="6">
        <v>1.1000000000000001E-3</v>
      </c>
      <c r="O32" s="6">
        <v>0</v>
      </c>
      <c r="P32" s="6">
        <f t="shared" si="1"/>
        <v>1.1000000000000001E-3</v>
      </c>
      <c r="Q32" s="8">
        <f t="shared" si="2"/>
        <v>0.43149999999999999</v>
      </c>
      <c r="R32" s="15">
        <v>411</v>
      </c>
      <c r="T32" s="8">
        <v>0.42649999999999999</v>
      </c>
      <c r="U32" s="34">
        <f t="shared" si="3"/>
        <v>3.9000000000000146E-3</v>
      </c>
      <c r="V32" s="15">
        <v>2314449.36</v>
      </c>
      <c r="W32" s="15">
        <v>3062568.42</v>
      </c>
      <c r="X32" s="15">
        <f t="shared" si="4"/>
        <v>5377017.7799999993</v>
      </c>
      <c r="Y32" s="6">
        <f t="shared" si="5"/>
        <v>1.8118687471737862E-2</v>
      </c>
      <c r="Z32" s="27"/>
    </row>
    <row r="33" spans="1:27" ht="12.6" customHeight="1" x14ac:dyDescent="0.25">
      <c r="A33" s="33" t="s">
        <v>53</v>
      </c>
      <c r="B33" s="6">
        <v>9.1499999999999998E-2</v>
      </c>
      <c r="C33" s="6">
        <v>8.3000000000000001E-3</v>
      </c>
      <c r="D33" s="6">
        <v>1.67E-2</v>
      </c>
      <c r="E33" s="6">
        <v>3.3E-3</v>
      </c>
      <c r="F33" s="6">
        <v>0</v>
      </c>
      <c r="G33" s="6">
        <v>0.21909999999999999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17">
        <f t="shared" si="0"/>
        <v>0.33889999999999998</v>
      </c>
      <c r="N33" s="6">
        <v>1.6000000000000001E-3</v>
      </c>
      <c r="O33" s="6">
        <v>0</v>
      </c>
      <c r="P33" s="6">
        <f t="shared" si="1"/>
        <v>1.6000000000000001E-3</v>
      </c>
      <c r="Q33" s="8">
        <f t="shared" si="2"/>
        <v>0.34049999999999997</v>
      </c>
      <c r="R33" s="15">
        <v>10444.98</v>
      </c>
      <c r="T33" s="8">
        <v>0.32790000000000002</v>
      </c>
      <c r="U33" s="34">
        <f t="shared" si="3"/>
        <v>1.0999999999999954E-2</v>
      </c>
      <c r="V33" s="15">
        <v>34580165.450000003</v>
      </c>
      <c r="W33" s="15">
        <v>67426977.659999996</v>
      </c>
      <c r="X33" s="15">
        <f t="shared" si="4"/>
        <v>102007143.11</v>
      </c>
      <c r="Y33" s="6">
        <f t="shared" si="5"/>
        <v>0.34372873989174879</v>
      </c>
      <c r="Z33" s="28" t="s">
        <v>54</v>
      </c>
    </row>
    <row r="34" spans="1:27" ht="12.6" customHeight="1" x14ac:dyDescent="0.25">
      <c r="A34" s="32" t="s">
        <v>55</v>
      </c>
      <c r="B34" s="6">
        <v>0.16139999999999999</v>
      </c>
      <c r="C34" s="6">
        <v>4.1300000000000003E-2</v>
      </c>
      <c r="D34" s="6">
        <v>2.5499999999999998E-2</v>
      </c>
      <c r="E34" s="6">
        <v>1E-4</v>
      </c>
      <c r="F34" s="6">
        <v>0</v>
      </c>
      <c r="G34" s="6">
        <v>5.11E-2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17">
        <f t="shared" si="0"/>
        <v>0.27939999999999998</v>
      </c>
      <c r="N34" s="6">
        <v>3.7999999999999999E-2</v>
      </c>
      <c r="O34" s="6">
        <v>0</v>
      </c>
      <c r="P34" s="6">
        <f t="shared" si="1"/>
        <v>3.7999999999999999E-2</v>
      </c>
      <c r="Q34" s="8">
        <f t="shared" si="2"/>
        <v>0.31739999999999996</v>
      </c>
      <c r="R34" s="15">
        <v>13269.2</v>
      </c>
      <c r="T34" s="8">
        <v>0.2954</v>
      </c>
      <c r="U34" s="34">
        <f t="shared" si="3"/>
        <v>-1.6000000000000014E-2</v>
      </c>
      <c r="V34" s="15">
        <v>896599.02</v>
      </c>
      <c r="W34" s="15">
        <v>2311896.19</v>
      </c>
      <c r="X34" s="15">
        <f t="shared" si="4"/>
        <v>3208495.21</v>
      </c>
      <c r="Y34" s="6">
        <f t="shared" si="5"/>
        <v>1.0811517525716262E-2</v>
      </c>
      <c r="Z34" s="27"/>
    </row>
    <row r="35" spans="1:27" ht="12.6" customHeight="1" x14ac:dyDescent="0.25">
      <c r="A35" s="32" t="s">
        <v>56</v>
      </c>
      <c r="B35" s="6">
        <v>3.7999999999999999E-2</v>
      </c>
      <c r="C35" s="6">
        <v>0.18459999999999999</v>
      </c>
      <c r="D35" s="6">
        <v>1.37E-2</v>
      </c>
      <c r="E35" s="6">
        <v>1.1000000000000001E-3</v>
      </c>
      <c r="F35" s="6">
        <v>0</v>
      </c>
      <c r="G35" s="6">
        <v>0.20380000000000001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17">
        <f t="shared" si="0"/>
        <v>0.44119999999999998</v>
      </c>
      <c r="N35" s="6">
        <v>1.6999999999999999E-3</v>
      </c>
      <c r="O35" s="6">
        <v>0</v>
      </c>
      <c r="P35" s="6">
        <f t="shared" si="1"/>
        <v>1.6999999999999999E-3</v>
      </c>
      <c r="Q35" s="8">
        <f>M35+P35</f>
        <v>0.44289999999999996</v>
      </c>
      <c r="R35" s="15">
        <v>122.37</v>
      </c>
      <c r="T35" s="8">
        <v>0.44190000000000002</v>
      </c>
      <c r="U35" s="34">
        <f>M35-T35</f>
        <v>-7.0000000000003393E-4</v>
      </c>
      <c r="V35" s="15">
        <v>2177219.58</v>
      </c>
      <c r="W35" s="15">
        <v>2757516.79</v>
      </c>
      <c r="X35" s="15">
        <f t="shared" si="4"/>
        <v>4934736.37</v>
      </c>
      <c r="Y35" s="6">
        <f t="shared" si="5"/>
        <v>1.6628352313807708E-2</v>
      </c>
      <c r="Z35" s="27"/>
      <c r="AA35" s="21"/>
    </row>
    <row r="36" spans="1:27" ht="12.6" customHeight="1" x14ac:dyDescent="0.25">
      <c r="A36" s="32" t="s">
        <v>57</v>
      </c>
      <c r="B36" s="6">
        <v>5.1700000000000003E-2</v>
      </c>
      <c r="C36" s="6">
        <v>6.1699999999999998E-2</v>
      </c>
      <c r="D36" s="6">
        <v>1.4800000000000001E-2</v>
      </c>
      <c r="E36" s="6">
        <v>8.8000000000000005E-3</v>
      </c>
      <c r="F36" s="6">
        <v>0</v>
      </c>
      <c r="G36" s="6">
        <v>0.18659999999999999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17">
        <f t="shared" si="0"/>
        <v>0.3236</v>
      </c>
      <c r="N36" s="6">
        <v>2.0000000000000001E-4</v>
      </c>
      <c r="O36" s="6">
        <v>0</v>
      </c>
      <c r="P36" s="6">
        <f t="shared" si="1"/>
        <v>2.0000000000000001E-4</v>
      </c>
      <c r="Q36" s="8">
        <f>M36+P36</f>
        <v>0.32379999999999998</v>
      </c>
      <c r="R36" s="15">
        <v>135.37</v>
      </c>
      <c r="T36" s="8">
        <v>0.2959</v>
      </c>
      <c r="U36" s="34">
        <f>M36-T36</f>
        <v>2.7700000000000002E-2</v>
      </c>
      <c r="V36" s="15">
        <v>1257037.58</v>
      </c>
      <c r="W36" s="15">
        <v>2627492.12</v>
      </c>
      <c r="X36" s="15">
        <f t="shared" si="4"/>
        <v>3884529.7</v>
      </c>
      <c r="Y36" s="6">
        <f t="shared" si="5"/>
        <v>1.3089519597791557E-2</v>
      </c>
      <c r="Z36" s="27"/>
    </row>
    <row r="37" spans="1:27" ht="12.6" customHeight="1" x14ac:dyDescent="0.25">
      <c r="A37" s="32" t="s">
        <v>58</v>
      </c>
      <c r="B37" s="6">
        <v>3.3300000000000003E-2</v>
      </c>
      <c r="C37" s="6">
        <v>8.0399999999999999E-2</v>
      </c>
      <c r="D37" s="6">
        <v>7.7600000000000002E-2</v>
      </c>
      <c r="E37" s="6">
        <v>7.4999999999999997E-3</v>
      </c>
      <c r="F37" s="6">
        <v>0</v>
      </c>
      <c r="G37" s="6">
        <v>7.1900000000000006E-2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17">
        <f t="shared" si="0"/>
        <v>0.2707</v>
      </c>
      <c r="N37" s="6">
        <v>0</v>
      </c>
      <c r="O37" s="6">
        <v>0</v>
      </c>
      <c r="P37" s="6">
        <f t="shared" si="1"/>
        <v>0</v>
      </c>
      <c r="Q37" s="8">
        <f t="shared" si="2"/>
        <v>0.2707</v>
      </c>
      <c r="R37" s="15">
        <v>0</v>
      </c>
      <c r="T37" s="8">
        <v>0.26629999999999998</v>
      </c>
      <c r="U37" s="34">
        <f t="shared" si="3"/>
        <v>4.400000000000015E-3</v>
      </c>
      <c r="V37" s="15">
        <v>800706.68</v>
      </c>
      <c r="W37" s="15">
        <v>2157815.63</v>
      </c>
      <c r="X37" s="15">
        <f>V37+W37</f>
        <v>2958522.31</v>
      </c>
      <c r="Y37" s="6">
        <f t="shared" si="5"/>
        <v>9.9691954362579709E-3</v>
      </c>
      <c r="Z37" s="27"/>
    </row>
    <row r="38" spans="1:27" s="5" customFormat="1" ht="12.6" customHeight="1" x14ac:dyDescent="0.2">
      <c r="A38" s="32" t="s">
        <v>59</v>
      </c>
      <c r="B38" s="6">
        <v>0.11360000000000001</v>
      </c>
      <c r="C38" s="6">
        <v>0.1081</v>
      </c>
      <c r="D38" s="6">
        <v>2.0500000000000001E-2</v>
      </c>
      <c r="E38" s="6">
        <v>4.0000000000000002E-4</v>
      </c>
      <c r="F38" s="6">
        <v>0</v>
      </c>
      <c r="G38" s="6">
        <v>0.13039999999999999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17">
        <f t="shared" si="0"/>
        <v>0.373</v>
      </c>
      <c r="N38" s="6">
        <v>5.9999999999999995E-4</v>
      </c>
      <c r="O38" s="6">
        <v>0</v>
      </c>
      <c r="P38" s="6">
        <f t="shared" si="1"/>
        <v>5.9999999999999995E-4</v>
      </c>
      <c r="Q38" s="8">
        <f t="shared" si="2"/>
        <v>0.37359999999999999</v>
      </c>
      <c r="R38" s="15">
        <v>113.86</v>
      </c>
      <c r="S38" s="9"/>
      <c r="T38" s="8">
        <v>0.34470000000000001</v>
      </c>
      <c r="U38" s="34">
        <f t="shared" si="3"/>
        <v>2.8299999999999992E-2</v>
      </c>
      <c r="V38" s="15">
        <v>1125553.1499999999</v>
      </c>
      <c r="W38" s="15">
        <v>1891123.61</v>
      </c>
      <c r="X38" s="15">
        <f t="shared" si="4"/>
        <v>3016676.76</v>
      </c>
      <c r="Y38" s="6">
        <f>X38/$X$19</f>
        <v>1.0165155789701475E-2</v>
      </c>
      <c r="Z38" s="27"/>
    </row>
    <row r="39" spans="1:27" ht="12.6" customHeight="1" x14ac:dyDescent="0.25">
      <c r="A39" s="32" t="s">
        <v>60</v>
      </c>
      <c r="B39" s="6">
        <v>1.5299999999999999E-2</v>
      </c>
      <c r="C39" s="6">
        <v>0.1094</v>
      </c>
      <c r="D39" s="6">
        <v>0.1278</v>
      </c>
      <c r="E39" s="6">
        <v>0</v>
      </c>
      <c r="F39" s="6">
        <v>0</v>
      </c>
      <c r="G39" s="6">
        <v>4.9099999999999998E-2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17">
        <f t="shared" si="0"/>
        <v>0.30159999999999998</v>
      </c>
      <c r="N39" s="6">
        <v>0</v>
      </c>
      <c r="O39" s="6">
        <v>0</v>
      </c>
      <c r="P39" s="6">
        <f t="shared" si="1"/>
        <v>0</v>
      </c>
      <c r="Q39" s="8">
        <f t="shared" si="2"/>
        <v>0.30159999999999998</v>
      </c>
      <c r="R39" s="15">
        <v>0</v>
      </c>
      <c r="T39" s="8">
        <v>0.28549999999999998</v>
      </c>
      <c r="U39" s="34">
        <f t="shared" si="3"/>
        <v>1.6100000000000003E-2</v>
      </c>
      <c r="V39" s="15">
        <v>706220.01</v>
      </c>
      <c r="W39" s="15">
        <v>1635352.72</v>
      </c>
      <c r="X39" s="15">
        <f t="shared" si="4"/>
        <v>2341572.73</v>
      </c>
      <c r="Y39" s="6">
        <f t="shared" si="5"/>
        <v>7.8902890455411559E-3</v>
      </c>
      <c r="Z39" s="27"/>
    </row>
    <row r="40" spans="1:27" ht="12.6" customHeight="1" x14ac:dyDescent="0.25">
      <c r="A40" s="32" t="s">
        <v>61</v>
      </c>
      <c r="B40" s="6">
        <v>0.2089</v>
      </c>
      <c r="C40" s="6">
        <v>1.9099999999999999E-2</v>
      </c>
      <c r="D40" s="6">
        <v>3.3799999999999997E-2</v>
      </c>
      <c r="E40" s="6">
        <v>3.4099999999999998E-2</v>
      </c>
      <c r="F40" s="6">
        <v>0</v>
      </c>
      <c r="G40" s="6">
        <v>7.9600000000000004E-2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17">
        <f t="shared" si="0"/>
        <v>0.37550000000000006</v>
      </c>
      <c r="N40" s="6">
        <v>0.184</v>
      </c>
      <c r="O40" s="6">
        <v>0</v>
      </c>
      <c r="P40" s="6">
        <f t="shared" si="1"/>
        <v>0.184</v>
      </c>
      <c r="Q40" s="8">
        <f t="shared" si="2"/>
        <v>0.55950000000000011</v>
      </c>
      <c r="R40" s="15">
        <v>291762.62</v>
      </c>
      <c r="T40" s="8">
        <v>0.38169999999999998</v>
      </c>
      <c r="U40" s="34">
        <f t="shared" si="3"/>
        <v>-6.1999999999999278E-3</v>
      </c>
      <c r="V40" s="15">
        <v>6283731.6500000004</v>
      </c>
      <c r="W40" s="15">
        <v>10449262.77</v>
      </c>
      <c r="X40" s="15">
        <f>V40+W40</f>
        <v>16732994.42</v>
      </c>
      <c r="Y40" s="6">
        <f t="shared" si="5"/>
        <v>5.6384395359450272E-2</v>
      </c>
      <c r="Z40" s="28" t="s">
        <v>62</v>
      </c>
    </row>
    <row r="41" spans="1:27" ht="12.6" customHeight="1" x14ac:dyDescent="0.25">
      <c r="A41" s="32" t="s">
        <v>63</v>
      </c>
      <c r="B41" s="6">
        <v>1.7999999999999999E-2</v>
      </c>
      <c r="C41" s="6">
        <v>1.2999999999999999E-3</v>
      </c>
      <c r="D41" s="6">
        <v>4.1999999999999997E-3</v>
      </c>
      <c r="E41" s="6">
        <v>0</v>
      </c>
      <c r="F41" s="6">
        <v>0</v>
      </c>
      <c r="G41" s="6">
        <v>1.2800000000000001E-2</v>
      </c>
      <c r="H41" s="6">
        <v>9.9599999999999994E-2</v>
      </c>
      <c r="I41" s="6">
        <v>0</v>
      </c>
      <c r="J41" s="6">
        <v>0</v>
      </c>
      <c r="K41" s="6">
        <v>0</v>
      </c>
      <c r="L41" s="6">
        <v>0</v>
      </c>
      <c r="M41" s="17">
        <f t="shared" si="0"/>
        <v>0.13589999999999999</v>
      </c>
      <c r="N41" s="6">
        <v>0</v>
      </c>
      <c r="O41" s="6">
        <v>0</v>
      </c>
      <c r="P41" s="6">
        <f t="shared" si="1"/>
        <v>0</v>
      </c>
      <c r="Q41" s="8">
        <f t="shared" si="2"/>
        <v>0.13589999999999999</v>
      </c>
      <c r="R41" s="15">
        <v>0</v>
      </c>
      <c r="T41" s="8">
        <v>0.1298</v>
      </c>
      <c r="U41" s="34">
        <f t="shared" si="3"/>
        <v>6.0999999999999943E-3</v>
      </c>
      <c r="V41" s="15">
        <v>63950.29</v>
      </c>
      <c r="W41" s="15">
        <v>406615.38</v>
      </c>
      <c r="X41" s="15">
        <f t="shared" si="4"/>
        <v>470565.67</v>
      </c>
      <c r="Y41" s="6">
        <f t="shared" si="5"/>
        <v>1.585643317262554E-3</v>
      </c>
      <c r="Z41" s="27"/>
    </row>
    <row r="42" spans="1:27" ht="12.6" customHeight="1" x14ac:dyDescent="0.25">
      <c r="A42" s="32" t="s">
        <v>64</v>
      </c>
      <c r="B42" s="6">
        <v>9.4399999999999998E-2</v>
      </c>
      <c r="C42" s="6">
        <v>5.2999999999999999E-2</v>
      </c>
      <c r="D42" s="6">
        <v>1.4999999999999999E-2</v>
      </c>
      <c r="E42" s="6">
        <v>8.0999999999999996E-3</v>
      </c>
      <c r="F42" s="6">
        <v>0</v>
      </c>
      <c r="G42" s="6">
        <v>0.17780000000000001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17">
        <f t="shared" si="0"/>
        <v>0.3483</v>
      </c>
      <c r="N42" s="6">
        <v>0</v>
      </c>
      <c r="O42" s="6">
        <v>0</v>
      </c>
      <c r="P42" s="6">
        <f t="shared" si="1"/>
        <v>0</v>
      </c>
      <c r="Q42" s="8">
        <f t="shared" si="2"/>
        <v>0.3483</v>
      </c>
      <c r="R42" s="15">
        <v>0</v>
      </c>
      <c r="T42" s="8">
        <v>0.35649999999999998</v>
      </c>
      <c r="U42" s="34">
        <f t="shared" si="3"/>
        <v>-8.1999999999999851E-3</v>
      </c>
      <c r="V42" s="15">
        <v>25623495.57</v>
      </c>
      <c r="W42" s="15">
        <v>47953489.93</v>
      </c>
      <c r="X42" s="15">
        <f t="shared" si="4"/>
        <v>73576985.5</v>
      </c>
      <c r="Y42" s="6">
        <f t="shared" si="5"/>
        <v>0.24792895614845606</v>
      </c>
      <c r="Z42" s="28" t="s">
        <v>65</v>
      </c>
    </row>
    <row r="43" spans="1:27" ht="12.6" customHeight="1" x14ac:dyDescent="0.25">
      <c r="A43" s="32" t="s">
        <v>66</v>
      </c>
      <c r="B43" s="6">
        <v>2.0400000000000001E-2</v>
      </c>
      <c r="C43" s="6">
        <v>0.1804</v>
      </c>
      <c r="D43" s="6">
        <v>4.1500000000000002E-2</v>
      </c>
      <c r="E43" s="6">
        <v>0</v>
      </c>
      <c r="F43" s="6">
        <v>0</v>
      </c>
      <c r="G43" s="6">
        <v>0.12989999999999999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17">
        <f t="shared" si="0"/>
        <v>0.37219999999999998</v>
      </c>
      <c r="N43" s="6">
        <v>0</v>
      </c>
      <c r="O43" s="6">
        <v>0</v>
      </c>
      <c r="P43" s="6">
        <f t="shared" si="1"/>
        <v>0</v>
      </c>
      <c r="Q43" s="8">
        <f t="shared" si="2"/>
        <v>0.37219999999999998</v>
      </c>
      <c r="R43" s="15">
        <v>0</v>
      </c>
      <c r="T43" s="8">
        <v>0.38319999999999999</v>
      </c>
      <c r="U43" s="34">
        <f t="shared" si="3"/>
        <v>-1.100000000000001E-2</v>
      </c>
      <c r="V43" s="15">
        <v>1138195.1399999999</v>
      </c>
      <c r="W43" s="15">
        <v>1919501.17</v>
      </c>
      <c r="X43" s="15">
        <f t="shared" si="4"/>
        <v>3057696.3099999996</v>
      </c>
      <c r="Y43" s="6">
        <f t="shared" si="5"/>
        <v>1.0303377465189651E-2</v>
      </c>
      <c r="Z43" s="27"/>
    </row>
    <row r="44" spans="1:27" ht="12.6" customHeight="1" x14ac:dyDescent="0.25">
      <c r="A44" s="32" t="s">
        <v>67</v>
      </c>
      <c r="B44" s="6">
        <v>5.8500000000000003E-2</v>
      </c>
      <c r="C44" s="6">
        <v>2.87E-2</v>
      </c>
      <c r="D44" s="6">
        <v>2.7900000000000001E-2</v>
      </c>
      <c r="E44" s="6">
        <v>0</v>
      </c>
      <c r="F44" s="6">
        <v>0</v>
      </c>
      <c r="G44" s="6">
        <v>0.26769999999999999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17">
        <f t="shared" si="0"/>
        <v>0.38280000000000003</v>
      </c>
      <c r="N44" s="6">
        <v>1E-4</v>
      </c>
      <c r="O44" s="6">
        <v>0</v>
      </c>
      <c r="P44" s="6">
        <f>SUM(N44:O44)</f>
        <v>1E-4</v>
      </c>
      <c r="Q44" s="8">
        <f>M44+P44</f>
        <v>0.38290000000000002</v>
      </c>
      <c r="R44" s="15">
        <v>54</v>
      </c>
      <c r="T44" s="8">
        <v>0.38219999999999998</v>
      </c>
      <c r="U44" s="34">
        <f>M44-T44</f>
        <v>6.0000000000004494E-4</v>
      </c>
      <c r="V44" s="15">
        <v>6246126.4900000002</v>
      </c>
      <c r="W44" s="15">
        <v>10071579.880000001</v>
      </c>
      <c r="X44" s="15">
        <f>V44+W44</f>
        <v>16317706.370000001</v>
      </c>
      <c r="Y44" s="6">
        <f>X44/$X$19</f>
        <v>5.4985018474983757E-2</v>
      </c>
      <c r="Z44" s="27" t="s">
        <v>68</v>
      </c>
    </row>
    <row r="45" spans="1:27" ht="12.6" customHeight="1" x14ac:dyDescent="0.25">
      <c r="A45" s="32" t="s">
        <v>69</v>
      </c>
      <c r="B45" s="6">
        <v>3.7699999999999997E-2</v>
      </c>
      <c r="C45" s="6">
        <v>0.18729999999999999</v>
      </c>
      <c r="D45" s="6">
        <v>0.28560000000000002</v>
      </c>
      <c r="E45" s="6">
        <v>1.5E-3</v>
      </c>
      <c r="F45" s="6">
        <v>0</v>
      </c>
      <c r="G45" s="6">
        <v>0.17829999999999999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17">
        <f t="shared" si="0"/>
        <v>0.6903999999999999</v>
      </c>
      <c r="N45" s="6">
        <v>0</v>
      </c>
      <c r="O45" s="6">
        <v>0</v>
      </c>
      <c r="P45" s="6">
        <f t="shared" si="1"/>
        <v>0</v>
      </c>
      <c r="Q45" s="8">
        <f t="shared" si="2"/>
        <v>0.6903999999999999</v>
      </c>
      <c r="R45" s="15">
        <v>0</v>
      </c>
      <c r="T45" s="8">
        <v>0.62970000000000004</v>
      </c>
      <c r="U45" s="34">
        <f>M45-T45</f>
        <v>6.0699999999999865E-2</v>
      </c>
      <c r="V45" s="15">
        <v>3490090.64</v>
      </c>
      <c r="W45" s="15">
        <v>1564651.37</v>
      </c>
      <c r="X45" s="15">
        <f t="shared" si="4"/>
        <v>5054742.01</v>
      </c>
      <c r="Y45" s="6">
        <f t="shared" si="5"/>
        <v>1.7032729754048549E-2</v>
      </c>
    </row>
    <row r="46" spans="1:27" ht="12.6" customHeight="1" x14ac:dyDescent="0.25">
      <c r="A46" s="32" t="s">
        <v>70</v>
      </c>
      <c r="B46" s="6">
        <v>1.3299999999999999E-2</v>
      </c>
      <c r="C46" s="6">
        <v>0.19289999999999999</v>
      </c>
      <c r="D46" s="6">
        <v>1.9400000000000001E-2</v>
      </c>
      <c r="E46" s="6">
        <v>0</v>
      </c>
      <c r="F46" s="6">
        <v>0</v>
      </c>
      <c r="G46" s="6">
        <v>0.51019999999999999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17">
        <f t="shared" si="0"/>
        <v>0.73580000000000001</v>
      </c>
      <c r="N46" s="6">
        <v>6.9999999999999999E-4</v>
      </c>
      <c r="O46" s="6">
        <v>0</v>
      </c>
      <c r="P46" s="6">
        <f t="shared" si="1"/>
        <v>6.9999999999999999E-4</v>
      </c>
      <c r="Q46" s="8">
        <f t="shared" si="2"/>
        <v>0.73650000000000004</v>
      </c>
      <c r="R46" s="15">
        <v>221.71</v>
      </c>
      <c r="T46" s="8">
        <v>0.6976</v>
      </c>
      <c r="U46" s="34">
        <f t="shared" si="3"/>
        <v>3.8200000000000012E-2</v>
      </c>
      <c r="V46" s="15">
        <v>3908745.44</v>
      </c>
      <c r="W46" s="15">
        <v>1403895.81</v>
      </c>
      <c r="X46" s="15">
        <f t="shared" si="4"/>
        <v>5312641.25</v>
      </c>
      <c r="Y46" s="6">
        <f t="shared" si="5"/>
        <v>1.7901760863846872E-2</v>
      </c>
    </row>
    <row r="47" spans="1:27" x14ac:dyDescent="0.25">
      <c r="N47" s="6"/>
      <c r="O47" s="6"/>
      <c r="P47" s="6"/>
      <c r="R47" s="15"/>
    </row>
    <row r="48" spans="1:27" x14ac:dyDescent="0.25">
      <c r="N48" s="6"/>
      <c r="O48" s="6"/>
      <c r="P48" s="6"/>
      <c r="R48" s="15"/>
    </row>
    <row r="49" spans="2:23" x14ac:dyDescent="0.25">
      <c r="B49" s="24"/>
      <c r="C49" s="24"/>
      <c r="D49" s="24"/>
      <c r="E49" s="24"/>
      <c r="G49" s="24"/>
      <c r="H49" s="24"/>
      <c r="I49" s="24"/>
      <c r="J49" s="24"/>
      <c r="K49" s="24"/>
      <c r="L49" s="24"/>
      <c r="M49" s="24"/>
      <c r="R49" s="15"/>
    </row>
    <row r="50" spans="2:23" x14ac:dyDescent="0.25">
      <c r="M50" s="4"/>
      <c r="R50" s="5"/>
      <c r="T50" s="4"/>
    </row>
    <row r="51" spans="2:23" x14ac:dyDescent="0.25">
      <c r="W51" s="25"/>
    </row>
    <row r="52" spans="2:23" x14ac:dyDescent="0.25">
      <c r="W52" s="2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b99805-cbe9-4b90-ac80-e516aaa95882" xsi:nil="true"/>
    <lcf76f155ced4ddcb4097134ff3c332f xmlns="3ed4486b-53a1-4d1e-b9ad-8bc54291217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7D466F224CE43A1332B85A803D17D" ma:contentTypeVersion="12" ma:contentTypeDescription="Create a new document." ma:contentTypeScope="" ma:versionID="f782c6ce0bdf2d170d63b475752ae26f">
  <xsd:schema xmlns:xsd="http://www.w3.org/2001/XMLSchema" xmlns:xs="http://www.w3.org/2001/XMLSchema" xmlns:p="http://schemas.microsoft.com/office/2006/metadata/properties" xmlns:ns2="3ed4486b-53a1-4d1e-b9ad-8bc542912173" xmlns:ns3="a0b99805-cbe9-4b90-ac80-e516aaa95882" targetNamespace="http://schemas.microsoft.com/office/2006/metadata/properties" ma:root="true" ma:fieldsID="605cc08d420facc76d2ad516a8c76c7a" ns2:_="" ns3:_="">
    <xsd:import namespace="3ed4486b-53a1-4d1e-b9ad-8bc542912173"/>
    <xsd:import namespace="a0b99805-cbe9-4b90-ac80-e516aaa958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4486b-53a1-4d1e-b9ad-8bc5429121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26cc880-9fcd-4a93-8be9-a4bd3f1512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99805-cbe9-4b90-ac80-e516aaa9588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2ca976c-7cf5-420b-8c49-4142bbfd13d5}" ma:internalName="TaxCatchAll" ma:showField="CatchAllData" ma:web="a0b99805-cbe9-4b90-ac80-e516aaa958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9A4F9-DC3E-4D0A-B3EC-AFDBB9A501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5892E6-F880-4F9C-BAB3-8A586CC0931D}">
  <ds:schemaRefs>
    <ds:schemaRef ds:uri="http://purl.org/dc/dcmitype/"/>
    <ds:schemaRef ds:uri="http://purl.org/dc/terms/"/>
    <ds:schemaRef ds:uri="http://schemas.microsoft.com/office/2006/documentManagement/types"/>
    <ds:schemaRef ds:uri="3ed4486b-53a1-4d1e-b9ad-8bc542912173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a0b99805-cbe9-4b90-ac80-e516aaa9588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75C7DD7-3221-4709-925F-23F332021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d4486b-53a1-4d1e-b9ad-8bc542912173"/>
    <ds:schemaRef ds:uri="a0b99805-cbe9-4b90-ac80-e516aaa958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fa7a1fb-3f48-4fd9-bce0-6283cfafd648}" enabled="1" method="Standard" siteId="{fab6beb5-3604-42df-bddc-f4e9ddd654d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Virginia Community College System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J. Kapko</dc:creator>
  <cp:keywords/>
  <dc:description/>
  <cp:lastModifiedBy>Michele Canull</cp:lastModifiedBy>
  <cp:revision/>
  <dcterms:created xsi:type="dcterms:W3CDTF">2020-11-19T11:56:07Z</dcterms:created>
  <dcterms:modified xsi:type="dcterms:W3CDTF">2026-06-05T13:37:27Z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a7a1fb-3f48-4fd9-bce0-6283cfafd648_Enabled">
    <vt:lpwstr>true</vt:lpwstr>
  </property>
  <property fmtid="{D5CDD505-2E9C-101B-9397-08002B2CF9AE}" pid="3" name="MSIP_Label_ffa7a1fb-3f48-4fd9-bce0-6283cfafd648_SetDate">
    <vt:lpwstr>2022-09-26T11:43:26Z</vt:lpwstr>
  </property>
  <property fmtid="{D5CDD505-2E9C-101B-9397-08002B2CF9AE}" pid="4" name="MSIP_Label_ffa7a1fb-3f48-4fd9-bce0-6283cfafd648_Method">
    <vt:lpwstr>Standard</vt:lpwstr>
  </property>
  <property fmtid="{D5CDD505-2E9C-101B-9397-08002B2CF9AE}" pid="5" name="MSIP_Label_ffa7a1fb-3f48-4fd9-bce0-6283cfafd648_Name">
    <vt:lpwstr>defa4170-0d19-0005-0004-bc88714345d2</vt:lpwstr>
  </property>
  <property fmtid="{D5CDD505-2E9C-101B-9397-08002B2CF9AE}" pid="6" name="MSIP_Label_ffa7a1fb-3f48-4fd9-bce0-6283cfafd648_SiteId">
    <vt:lpwstr>fab6beb5-3604-42df-bddc-f4e9ddd654d5</vt:lpwstr>
  </property>
  <property fmtid="{D5CDD505-2E9C-101B-9397-08002B2CF9AE}" pid="7" name="MSIP_Label_ffa7a1fb-3f48-4fd9-bce0-6283cfafd648_ActionId">
    <vt:lpwstr>0a7302bb-394b-4351-9354-c5bae5ebd978</vt:lpwstr>
  </property>
  <property fmtid="{D5CDD505-2E9C-101B-9397-08002B2CF9AE}" pid="8" name="MSIP_Label_ffa7a1fb-3f48-4fd9-bce0-6283cfafd648_ContentBits">
    <vt:lpwstr>0</vt:lpwstr>
  </property>
  <property fmtid="{D5CDD505-2E9C-101B-9397-08002B2CF9AE}" pid="9" name="ContentTypeId">
    <vt:lpwstr>0x01010030B7D466F224CE43A1332B85A803D17D</vt:lpwstr>
  </property>
  <property fmtid="{D5CDD505-2E9C-101B-9397-08002B2CF9AE}" pid="10" name="MediaServiceImageTags">
    <vt:lpwstr/>
  </property>
</Properties>
</file>