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C0D833EF-2F68-4A2B-86A7-78409F90E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M32" i="1"/>
  <c r="X44" i="1"/>
  <c r="X33" i="1"/>
  <c r="M18" i="1"/>
  <c r="U18" i="1" s="1"/>
  <c r="X37" i="1" l="1"/>
  <c r="X40" i="1"/>
  <c r="X18" i="1"/>
  <c r="X19" i="1"/>
  <c r="X22" i="1"/>
  <c r="X23" i="1"/>
  <c r="X25" i="1"/>
  <c r="X26" i="1"/>
  <c r="X27" i="1"/>
  <c r="X28" i="1"/>
  <c r="X29" i="1"/>
  <c r="X30" i="1"/>
  <c r="X31" i="1"/>
  <c r="X32" i="1"/>
  <c r="X34" i="1"/>
  <c r="X35" i="1"/>
  <c r="X36" i="1"/>
  <c r="X38" i="1"/>
  <c r="X39" i="1"/>
  <c r="X41" i="1"/>
  <c r="X42" i="1"/>
  <c r="X43" i="1"/>
  <c r="X45" i="1"/>
  <c r="X46" i="1"/>
  <c r="P46" i="1"/>
  <c r="M46" i="1"/>
  <c r="U46" i="1" s="1"/>
  <c r="P45" i="1"/>
  <c r="M45" i="1"/>
  <c r="U45" i="1" s="1"/>
  <c r="P44" i="1"/>
  <c r="M44" i="1"/>
  <c r="U44" i="1" s="1"/>
  <c r="P43" i="1"/>
  <c r="M43" i="1"/>
  <c r="Q43" i="1" s="1"/>
  <c r="P42" i="1"/>
  <c r="M42" i="1"/>
  <c r="U42" i="1" s="1"/>
  <c r="P41" i="1"/>
  <c r="M41" i="1"/>
  <c r="Q41" i="1" s="1"/>
  <c r="P40" i="1"/>
  <c r="M40" i="1"/>
  <c r="Q40" i="1" s="1"/>
  <c r="P39" i="1"/>
  <c r="M39" i="1"/>
  <c r="Q39" i="1" s="1"/>
  <c r="P38" i="1"/>
  <c r="M38" i="1"/>
  <c r="U38" i="1" s="1"/>
  <c r="P37" i="1"/>
  <c r="M37" i="1"/>
  <c r="Q37" i="1" s="1"/>
  <c r="P36" i="1"/>
  <c r="M36" i="1"/>
  <c r="U36" i="1" s="1"/>
  <c r="P35" i="1"/>
  <c r="M35" i="1"/>
  <c r="Q35" i="1" s="1"/>
  <c r="P34" i="1"/>
  <c r="M34" i="1"/>
  <c r="U34" i="1" s="1"/>
  <c r="P33" i="1"/>
  <c r="M33" i="1"/>
  <c r="U33" i="1" s="1"/>
  <c r="P32" i="1"/>
  <c r="U32" i="1"/>
  <c r="P31" i="1"/>
  <c r="M31" i="1"/>
  <c r="U31" i="1" s="1"/>
  <c r="P30" i="1"/>
  <c r="M30" i="1"/>
  <c r="U30" i="1" s="1"/>
  <c r="P29" i="1"/>
  <c r="M29" i="1"/>
  <c r="Q29" i="1" s="1"/>
  <c r="P28" i="1"/>
  <c r="M28" i="1"/>
  <c r="U28" i="1" s="1"/>
  <c r="P27" i="1"/>
  <c r="M27" i="1"/>
  <c r="Q27" i="1" s="1"/>
  <c r="P26" i="1"/>
  <c r="M26" i="1"/>
  <c r="U26" i="1" s="1"/>
  <c r="P25" i="1"/>
  <c r="M25" i="1"/>
  <c r="U25" i="1" s="1"/>
  <c r="P24" i="1"/>
  <c r="M24" i="1"/>
  <c r="U24" i="1" s="1"/>
  <c r="P23" i="1"/>
  <c r="M23" i="1"/>
  <c r="Q23" i="1" s="1"/>
  <c r="P22" i="1"/>
  <c r="M22" i="1"/>
  <c r="U22" i="1" s="1"/>
  <c r="M19" i="1"/>
  <c r="U19" i="1" s="1"/>
  <c r="P18" i="1"/>
  <c r="M17" i="1"/>
  <c r="Y38" i="1" l="1"/>
  <c r="Y44" i="1"/>
  <c r="Y23" i="1"/>
  <c r="Y45" i="1"/>
  <c r="Y46" i="1"/>
  <c r="Y35" i="1"/>
  <c r="Q18" i="1"/>
  <c r="Y31" i="1"/>
  <c r="Y43" i="1"/>
  <c r="Y42" i="1"/>
  <c r="Y41" i="1"/>
  <c r="Y29" i="1"/>
  <c r="Y40" i="1"/>
  <c r="Y28" i="1"/>
  <c r="Y22" i="1"/>
  <c r="Y33" i="1"/>
  <c r="Y27" i="1"/>
  <c r="Y34" i="1"/>
  <c r="Y32" i="1"/>
  <c r="Y30" i="1"/>
  <c r="Y39" i="1"/>
  <c r="Y26" i="1"/>
  <c r="Y37" i="1"/>
  <c r="Y25" i="1"/>
  <c r="Y36" i="1"/>
  <c r="Y24" i="1"/>
  <c r="Q33" i="1"/>
  <c r="Q46" i="1"/>
  <c r="Q45" i="1"/>
  <c r="Q44" i="1"/>
  <c r="U43" i="1"/>
  <c r="Q42" i="1"/>
  <c r="U41" i="1"/>
  <c r="U40" i="1"/>
  <c r="U39" i="1"/>
  <c r="Q38" i="1"/>
  <c r="U37" i="1"/>
  <c r="Q36" i="1"/>
  <c r="U35" i="1"/>
  <c r="Q34" i="1"/>
  <c r="Q32" i="1"/>
  <c r="Q31" i="1"/>
  <c r="Q30" i="1"/>
  <c r="U29" i="1"/>
  <c r="Q28" i="1"/>
  <c r="U27" i="1"/>
  <c r="Q26" i="1"/>
  <c r="Q25" i="1"/>
  <c r="Q24" i="1"/>
  <c r="U23" i="1"/>
  <c r="Q22" i="1"/>
</calcChain>
</file>

<file path=xl/sharedStrings.xml><?xml version="1.0" encoding="utf-8"?>
<sst xmlns="http://schemas.openxmlformats.org/spreadsheetml/2006/main" count="71" uniqueCount="71">
  <si>
    <t>SWaM YTD</t>
  </si>
  <si>
    <t>Minority</t>
  </si>
  <si>
    <t>Women</t>
  </si>
  <si>
    <t>Micro</t>
  </si>
  <si>
    <t>SDV</t>
  </si>
  <si>
    <t>MIL</t>
  </si>
  <si>
    <t>Small</t>
  </si>
  <si>
    <t>ESO</t>
  </si>
  <si>
    <t>8(a)</t>
  </si>
  <si>
    <t>EDWOSB</t>
  </si>
  <si>
    <t>WOSB</t>
  </si>
  <si>
    <t>FSDV</t>
  </si>
  <si>
    <t>Current SWaM Total</t>
  </si>
  <si>
    <t>DBE</t>
  </si>
  <si>
    <t>ACDBE</t>
  </si>
  <si>
    <t>DBE TOTAL</t>
  </si>
  <si>
    <t>SWaM+DBE</t>
  </si>
  <si>
    <t>DBE SPEND</t>
  </si>
  <si>
    <t>Previous Months' SWaM Total</t>
  </si>
  <si>
    <t>% change</t>
  </si>
  <si>
    <t>SWaM Spend</t>
  </si>
  <si>
    <t>Non-SWaM Spend</t>
  </si>
  <si>
    <t>TOTAL Spend</t>
  </si>
  <si>
    <t>% of TOTAL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</si>
  <si>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</si>
  <si>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</si>
  <si>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</si>
  <si>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</si>
  <si>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</si>
  <si>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</si>
  <si>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</si>
  <si>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</si>
  <si>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</si>
  <si>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</si>
  <si>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</si>
  <si>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</si>
  <si>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Spend YTD</t>
  </si>
  <si>
    <t>Goal</t>
  </si>
  <si>
    <t>VCCS (MAY)</t>
  </si>
  <si>
    <t>YTD Actual (Jul - May)</t>
  </si>
  <si>
    <t>FY21</t>
  </si>
  <si>
    <t>291 BRCC</t>
  </si>
  <si>
    <t>290 BCC</t>
  </si>
  <si>
    <t>292 CVCC</t>
  </si>
  <si>
    <t>279 DCC</t>
  </si>
  <si>
    <t xml:space="preserve">284 ESCC </t>
  </si>
  <si>
    <t>297 GCC</t>
  </si>
  <si>
    <t>283 JSRCC</t>
  </si>
  <si>
    <t>#5</t>
  </si>
  <si>
    <t>298 LRCC</t>
  </si>
  <si>
    <t>299 MECC</t>
  </si>
  <si>
    <t>287 MGCC</t>
  </si>
  <si>
    <t>275 NRCC</t>
  </si>
  <si>
    <t>280 NVCC</t>
  </si>
  <si>
    <t>#1</t>
  </si>
  <si>
    <t>285 PHCC</t>
  </si>
  <si>
    <t>277 PDCCC</t>
  </si>
  <si>
    <t>282 PVCC</t>
  </si>
  <si>
    <t>278 RCC</t>
  </si>
  <si>
    <t>276 SSVCC</t>
  </si>
  <si>
    <t>294 SWVCC</t>
  </si>
  <si>
    <t>295 TCC</t>
  </si>
  <si>
    <t>#3</t>
  </si>
  <si>
    <t>270 SSC</t>
  </si>
  <si>
    <t>261 SO</t>
  </si>
  <si>
    <t>#2</t>
  </si>
  <si>
    <t>296 VHCC</t>
  </si>
  <si>
    <t>293 VPCC</t>
  </si>
  <si>
    <t>#4</t>
  </si>
  <si>
    <t>286 VWCC</t>
  </si>
  <si>
    <t>288 WCC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</si>
</sst>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7425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2" fillId="0" borderId="0" xfId="0" applyNumberFormat="1" applyFont="1"/>
    <xf numFmtId="0" fontId="3" fillId="0" borderId="0" xfId="0" applyFont="1"/>
    <xf numFmtId="10" fontId="3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0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wrapText="1"/>
    </xf>
    <xf numFmtId="10" fontId="0" fillId="0" borderId="0" xfId="1" applyNumberFormat="1" applyFont="1"/>
    <xf numFmtId="10" fontId="1" fillId="0" borderId="0" xfId="1" applyNumberFormat="1" applyFont="1"/>
    <xf numFmtId="9" fontId="1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10" fontId="0" fillId="0" borderId="0" xfId="1" applyNumberFormat="1" applyFont="1" applyFill="1"/>
    <xf numFmtId="0" fontId="4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0" xfId="0" applyFont="1"/>
    <xf numFmtId="8" fontId="8" fillId="0" borderId="0" xfId="0" applyNumberFormat="1" applyFont="1"/>
    <xf numFmtId="10" fontId="8" fillId="0" borderId="0" xfId="1" applyNumberFormat="1" applyFont="1"/>
    <xf numFmtId="10" fontId="8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="160" zoomScaleNormal="160" workbookViewId="0">
      <pane xSplit="1" topLeftCell="B1" activePane="topRight" state="frozen"/>
      <selection pane="topRight" activeCell="T29" sqref="T29"/>
    </sheetView>
  </sheetViews>
  <sheetFormatPr defaultRowHeight="15" x14ac:dyDescent="0.25"/>
  <cols>
    <col min="1" max="1" width="18" customWidth="1"/>
    <col min="2" max="2" width="8.140625" customWidth="1"/>
    <col min="3" max="3" width="7.140625" customWidth="1"/>
    <col min="4" max="4" width="6.5703125" customWidth="1"/>
    <col min="5" max="6" width="7.28515625" customWidth="1"/>
    <col min="7" max="7" width="7.42578125" customWidth="1"/>
    <col min="8" max="8" width="7.140625" customWidth="1"/>
    <col min="9" max="9" width="7.42578125" customWidth="1"/>
    <col min="10" max="10" width="7.85546875" bestFit="1" customWidth="1"/>
    <col min="11" max="11" width="7.85546875" customWidth="1"/>
    <col min="12" max="12" width="6.28515625" bestFit="1" customWidth="1"/>
    <col min="13" max="13" width="15" style="31" bestFit="1" customWidth="1"/>
    <col min="14" max="14" width="7.28515625" style="4" hidden="1" customWidth="1"/>
    <col min="15" max="15" width="6.42578125" style="4" hidden="1" customWidth="1"/>
    <col min="16" max="16" width="9.5703125" style="4" hidden="1" customWidth="1"/>
    <col min="17" max="17" width="9.42578125" hidden="1" customWidth="1"/>
    <col min="18" max="18" width="11" hidden="1" customWidth="1"/>
    <col min="19" max="19" width="2.140625" style="3" customWidth="1"/>
    <col min="20" max="20" width="10.42578125" customWidth="1"/>
    <col min="21" max="21" width="8.42578125" style="35" customWidth="1"/>
    <col min="22" max="22" width="14.42578125" style="14" bestFit="1" customWidth="1"/>
    <col min="23" max="23" width="16.42578125" style="14" customWidth="1"/>
    <col min="24" max="24" width="14.42578125" style="14" bestFit="1" customWidth="1"/>
    <col min="25" max="25" width="14.85546875" style="6" customWidth="1"/>
    <col min="26" max="26" width="3" style="11" bestFit="1" customWidth="1"/>
  </cols>
  <sheetData>
    <row r="1" spans="1:26" s="5" customFormat="1" ht="51" x14ac:dyDescent="0.2">
      <c r="A1" s="5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8" t="s">
        <v>10</v>
      </c>
      <c r="L1" s="11" t="s">
        <v>11</v>
      </c>
      <c r="M1" s="29" t="s">
        <v>12</v>
      </c>
      <c r="N1" s="12" t="s">
        <v>13</v>
      </c>
      <c r="O1" s="12" t="s">
        <v>14</v>
      </c>
      <c r="P1" s="12" t="s">
        <v>15</v>
      </c>
      <c r="Q1" s="11" t="s">
        <v>16</v>
      </c>
      <c r="R1" s="11" t="s">
        <v>17</v>
      </c>
      <c r="S1" s="10"/>
      <c r="T1" s="20" t="s">
        <v>18</v>
      </c>
      <c r="U1" s="36" t="s">
        <v>19</v>
      </c>
      <c r="V1" s="13" t="s">
        <v>20</v>
      </c>
      <c r="W1" s="13" t="s">
        <v>21</v>
      </c>
      <c r="X1" s="13" t="s">
        <v>22</v>
      </c>
      <c r="Y1" s="15" t="s">
        <v>23</v>
      </c>
      <c r="Z1" s="11"/>
    </row>
    <row r="2" spans="1:26" hidden="1" x14ac:dyDescent="0.25">
      <c r="A2" t="s">
        <v>24</v>
      </c>
      <c r="B2" s="2"/>
      <c r="C2" s="2"/>
      <c r="D2" s="1"/>
      <c r="E2" s="1"/>
      <c r="F2" s="1"/>
      <c r="G2" s="1"/>
      <c r="H2" s="1"/>
      <c r="I2" s="2"/>
      <c r="J2" s="2"/>
      <c r="K2" s="2"/>
      <c r="L2" s="2"/>
      <c r="M2" s="30"/>
      <c r="Q2" s="1"/>
      <c r="R2" s="2"/>
    </row>
    <row r="3" spans="1:26" hidden="1" x14ac:dyDescent="0.25">
      <c r="A3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0"/>
    </row>
    <row r="4" spans="1:26" hidden="1" x14ac:dyDescent="0.25">
      <c r="A4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0"/>
    </row>
    <row r="5" spans="1:26" hidden="1" x14ac:dyDescent="0.25">
      <c r="A5" t="s">
        <v>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0"/>
    </row>
    <row r="6" spans="1:26" hidden="1" x14ac:dyDescent="0.25">
      <c r="A6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0"/>
    </row>
    <row r="7" spans="1:26" hidden="1" x14ac:dyDescent="0.25">
      <c r="A7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0"/>
    </row>
    <row r="8" spans="1:26" hidden="1" x14ac:dyDescent="0.25">
      <c r="A8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0"/>
    </row>
    <row r="9" spans="1:26" hidden="1" x14ac:dyDescent="0.25">
      <c r="A9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0"/>
    </row>
    <row r="10" spans="1:26" hidden="1" x14ac:dyDescent="0.25">
      <c r="A10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0"/>
    </row>
    <row r="11" spans="1:26" hidden="1" x14ac:dyDescent="0.25">
      <c r="A11" t="s">
        <v>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0"/>
      <c r="R11" s="2"/>
    </row>
    <row r="12" spans="1:26" hidden="1" x14ac:dyDescent="0.25">
      <c r="A12" t="s">
        <v>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0"/>
    </row>
    <row r="13" spans="1:26" hidden="1" x14ac:dyDescent="0.25">
      <c r="A13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0"/>
    </row>
    <row r="14" spans="1:26" hidden="1" x14ac:dyDescent="0.25"/>
    <row r="15" spans="1:26" hidden="1" x14ac:dyDescent="0.25">
      <c r="A15" t="s">
        <v>36</v>
      </c>
      <c r="B15" s="1">
        <v>11966865.279999999</v>
      </c>
      <c r="C15" s="1">
        <v>10618185.34</v>
      </c>
      <c r="D15" s="1">
        <v>8935343.0199999996</v>
      </c>
      <c r="E15" s="1">
        <v>59360.08</v>
      </c>
      <c r="F15" s="1"/>
      <c r="G15" s="1">
        <v>50383473.909999996</v>
      </c>
      <c r="H15" s="1">
        <v>1254724.75</v>
      </c>
      <c r="I15" s="1">
        <v>0</v>
      </c>
      <c r="J15" s="1">
        <v>0</v>
      </c>
      <c r="K15" s="1"/>
      <c r="L15" s="1">
        <v>0</v>
      </c>
      <c r="M15" s="32">
        <v>83217952.379999995</v>
      </c>
      <c r="N15" s="4">
        <v>3288304.45</v>
      </c>
      <c r="O15" s="4">
        <v>0</v>
      </c>
      <c r="P15" s="4">
        <v>3288304.45</v>
      </c>
      <c r="Q15" s="1">
        <v>126441204.34999999</v>
      </c>
      <c r="R15" s="2">
        <v>209669460.68000001</v>
      </c>
    </row>
    <row r="16" spans="1:26" ht="4.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2"/>
      <c r="Q16" s="1"/>
      <c r="R16" s="2"/>
    </row>
    <row r="17" spans="1:28" ht="12.75" customHeight="1" x14ac:dyDescent="0.25">
      <c r="A17" s="5" t="s">
        <v>37</v>
      </c>
      <c r="B17" s="6">
        <v>0.06</v>
      </c>
      <c r="C17" s="6">
        <v>0.06</v>
      </c>
      <c r="D17" s="6">
        <v>0.05</v>
      </c>
      <c r="E17" s="6">
        <v>0.03</v>
      </c>
      <c r="F17" s="9">
        <v>0</v>
      </c>
      <c r="G17" s="6">
        <v>0.17</v>
      </c>
      <c r="H17" s="6">
        <v>0.01</v>
      </c>
      <c r="I17" s="6">
        <v>0.01</v>
      </c>
      <c r="J17" s="6">
        <v>0.01</v>
      </c>
      <c r="K17" s="6">
        <v>0.01</v>
      </c>
      <c r="L17" s="6">
        <v>0.01</v>
      </c>
      <c r="M17" s="16">
        <f>SUM(B17:L17)</f>
        <v>0.42000000000000004</v>
      </c>
      <c r="N17" s="6"/>
      <c r="O17" s="6"/>
      <c r="P17" s="6"/>
      <c r="Q17" s="7"/>
      <c r="R17" s="5"/>
    </row>
    <row r="18" spans="1:28" ht="12.6" customHeight="1" x14ac:dyDescent="0.25">
      <c r="A18" s="5" t="s">
        <v>38</v>
      </c>
      <c r="B18" s="6">
        <v>5.3100000000000001E-2</v>
      </c>
      <c r="C18" s="6">
        <v>3.5200000000000002E-2</v>
      </c>
      <c r="D18" s="6">
        <v>2.35E-2</v>
      </c>
      <c r="E18" s="6">
        <v>3.3999999999999998E-3</v>
      </c>
      <c r="F18" s="6">
        <v>0</v>
      </c>
      <c r="G18" s="6">
        <v>0.17280000000000001</v>
      </c>
      <c r="H18" s="6">
        <v>4.8999999999999998E-3</v>
      </c>
      <c r="I18" s="6">
        <v>0</v>
      </c>
      <c r="J18" s="6">
        <v>0</v>
      </c>
      <c r="K18" s="6">
        <v>0</v>
      </c>
      <c r="L18" s="6">
        <v>0</v>
      </c>
      <c r="M18" s="16">
        <f>SUM(B18:L18)</f>
        <v>0.29290000000000005</v>
      </c>
      <c r="N18" s="6">
        <v>1.2699999999999999E-2</v>
      </c>
      <c r="O18" s="6">
        <v>0</v>
      </c>
      <c r="P18" s="6">
        <f>SUM(N18:O18)</f>
        <v>1.2699999999999999E-2</v>
      </c>
      <c r="Q18" s="6">
        <f>M18+P18</f>
        <v>0.30560000000000004</v>
      </c>
      <c r="R18" s="14">
        <v>347408.51</v>
      </c>
      <c r="T18" s="6">
        <v>0.4173</v>
      </c>
      <c r="U18" s="35">
        <f>M18-T18</f>
        <v>-0.12439999999999996</v>
      </c>
      <c r="V18" s="14">
        <v>9761245.1500000004</v>
      </c>
      <c r="W18" s="14">
        <v>23566657.379999999</v>
      </c>
      <c r="X18" s="14">
        <f>V18+W18</f>
        <v>33327902.530000001</v>
      </c>
    </row>
    <row r="19" spans="1:28" ht="12.6" customHeight="1" x14ac:dyDescent="0.25">
      <c r="A19" s="27" t="s">
        <v>39</v>
      </c>
      <c r="B19" s="6">
        <v>8.1500000000000003E-2</v>
      </c>
      <c r="C19" s="6">
        <v>5.3400000000000003E-2</v>
      </c>
      <c r="D19" s="6">
        <v>2.8000000000000001E-2</v>
      </c>
      <c r="E19" s="6">
        <v>6.8999999999999999E-3</v>
      </c>
      <c r="F19" s="6">
        <v>0</v>
      </c>
      <c r="G19" s="6">
        <v>0.19989999999999999</v>
      </c>
      <c r="H19" s="6">
        <v>5.1000000000000004E-3</v>
      </c>
      <c r="I19" s="6">
        <v>0</v>
      </c>
      <c r="J19" s="6">
        <v>0</v>
      </c>
      <c r="K19" s="6">
        <v>0</v>
      </c>
      <c r="L19" s="6">
        <v>0</v>
      </c>
      <c r="M19" s="16">
        <f>SUM(B19:L19)</f>
        <v>0.37480000000000002</v>
      </c>
      <c r="N19" s="6"/>
      <c r="O19" s="6"/>
      <c r="P19" s="6"/>
      <c r="Q19" s="6"/>
      <c r="R19" s="5"/>
      <c r="T19" s="9">
        <v>0.3836</v>
      </c>
      <c r="U19" s="35">
        <f>M19-T19</f>
        <v>-8.7999999999999745E-3</v>
      </c>
      <c r="V19" s="14">
        <v>123740059.28</v>
      </c>
      <c r="W19" s="14">
        <v>206354250.22</v>
      </c>
      <c r="X19" s="14">
        <f>V19+W19</f>
        <v>330094309.5</v>
      </c>
      <c r="Y19" s="14"/>
      <c r="AB19" s="28"/>
    </row>
    <row r="20" spans="1:28" ht="11.1" hidden="1" customHeight="1" x14ac:dyDescent="0.25">
      <c r="A20" s="17" t="s">
        <v>40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6"/>
      <c r="N20" s="6"/>
      <c r="O20" s="6"/>
      <c r="P20" s="6"/>
      <c r="Q20" s="6"/>
      <c r="R20" s="5"/>
      <c r="T20" s="9"/>
    </row>
    <row r="21" spans="1:28" ht="4.5" customHeight="1" x14ac:dyDescent="0.25">
      <c r="A21" s="5"/>
      <c r="M21" s="16"/>
      <c r="N21" s="6"/>
      <c r="O21" s="6"/>
      <c r="P21" s="6"/>
      <c r="Q21" s="9"/>
      <c r="R21" s="14"/>
      <c r="T21" s="9"/>
    </row>
    <row r="22" spans="1:28" ht="12.6" customHeight="1" x14ac:dyDescent="0.25">
      <c r="A22" s="5" t="s">
        <v>41</v>
      </c>
      <c r="B22" s="6">
        <v>5.3100000000000001E-2</v>
      </c>
      <c r="C22" s="6">
        <v>9.4200000000000006E-2</v>
      </c>
      <c r="D22" s="6">
        <v>2.6200000000000001E-2</v>
      </c>
      <c r="E22" s="6">
        <v>0.01</v>
      </c>
      <c r="F22" s="6">
        <v>0</v>
      </c>
      <c r="G22" s="6">
        <v>0.36180000000000001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6">
        <f t="shared" ref="M22:M46" si="0">SUM(B22:L22)</f>
        <v>0.54530000000000001</v>
      </c>
      <c r="N22" s="6">
        <v>6.4000000000000003E-3</v>
      </c>
      <c r="O22" s="6">
        <v>0</v>
      </c>
      <c r="P22" s="6">
        <f t="shared" ref="P22:P46" si="1">SUM(N22:O22)</f>
        <v>6.4000000000000003E-3</v>
      </c>
      <c r="Q22" s="9">
        <f t="shared" ref="Q22:Q46" si="2">M22+P22</f>
        <v>0.55169999999999997</v>
      </c>
      <c r="R22" s="14">
        <v>2786.5</v>
      </c>
      <c r="T22" s="9">
        <v>0.54</v>
      </c>
      <c r="U22" s="35">
        <f t="shared" ref="U22:U46" si="3">M22-T22</f>
        <v>5.2999999999999714E-3</v>
      </c>
      <c r="V22" s="14">
        <v>2734645.04</v>
      </c>
      <c r="W22" s="14">
        <v>2280019.33</v>
      </c>
      <c r="X22" s="14">
        <f t="shared" ref="X22:X46" si="4">V22+W22</f>
        <v>5014664.37</v>
      </c>
      <c r="Y22" s="6">
        <f>X22/$X$19</f>
        <v>1.5191611081074998E-2</v>
      </c>
    </row>
    <row r="23" spans="1:28" ht="12.6" customHeight="1" x14ac:dyDescent="0.25">
      <c r="A23" s="5" t="s">
        <v>42</v>
      </c>
      <c r="B23" s="6">
        <v>2.3599999999999999E-2</v>
      </c>
      <c r="C23" s="6">
        <v>3.3599999999999998E-2</v>
      </c>
      <c r="D23" s="6">
        <v>3.4099999999999998E-2</v>
      </c>
      <c r="E23" s="6">
        <v>7.1000000000000004E-3</v>
      </c>
      <c r="F23" s="6">
        <v>0</v>
      </c>
      <c r="G23" s="6">
        <v>0.39939999999999998</v>
      </c>
      <c r="H23" s="6">
        <v>0.14249999999999999</v>
      </c>
      <c r="I23" s="6">
        <v>0</v>
      </c>
      <c r="J23" s="6">
        <v>0</v>
      </c>
      <c r="K23" s="6">
        <v>0</v>
      </c>
      <c r="L23" s="6">
        <v>0</v>
      </c>
      <c r="M23" s="16">
        <f t="shared" si="0"/>
        <v>0.64029999999999998</v>
      </c>
      <c r="N23" s="6">
        <v>4.1000000000000003E-3</v>
      </c>
      <c r="O23" s="6">
        <v>0</v>
      </c>
      <c r="P23" s="6">
        <f>SUM(N23:O23)</f>
        <v>4.1000000000000003E-3</v>
      </c>
      <c r="Q23" s="9">
        <f>M23+P23</f>
        <v>0.64439999999999997</v>
      </c>
      <c r="R23" s="14">
        <v>2945</v>
      </c>
      <c r="T23" s="9">
        <v>0.64700000000000002</v>
      </c>
      <c r="U23" s="35">
        <f>M23-T23</f>
        <v>-6.7000000000000393E-3</v>
      </c>
      <c r="V23" s="14">
        <v>4403681.51</v>
      </c>
      <c r="W23" s="14">
        <v>2472979.7599999998</v>
      </c>
      <c r="X23" s="14">
        <f>V23+W23</f>
        <v>6876661.2699999996</v>
      </c>
      <c r="Y23" s="6">
        <f>X23/$X$19</f>
        <v>2.0832413865044225E-2</v>
      </c>
    </row>
    <row r="24" spans="1:28" ht="12.6" customHeight="1" x14ac:dyDescent="0.25">
      <c r="A24" s="5" t="s">
        <v>43</v>
      </c>
      <c r="B24" s="6">
        <v>1.01E-2</v>
      </c>
      <c r="C24" s="26">
        <v>5.4899999999999997E-2</v>
      </c>
      <c r="D24" s="6">
        <v>4.5199999999999997E-2</v>
      </c>
      <c r="E24" s="6">
        <v>1.6199999999999999E-2</v>
      </c>
      <c r="F24" s="6">
        <v>0</v>
      </c>
      <c r="G24" s="6">
        <v>0.39029999999999998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16">
        <f t="shared" si="0"/>
        <v>0.51669999999999994</v>
      </c>
      <c r="N24" s="6">
        <v>0</v>
      </c>
      <c r="O24" s="6">
        <v>0</v>
      </c>
      <c r="P24" s="6">
        <f t="shared" si="1"/>
        <v>0</v>
      </c>
      <c r="Q24" s="9">
        <f t="shared" si="2"/>
        <v>0.51669999999999994</v>
      </c>
      <c r="R24" s="14">
        <v>0</v>
      </c>
      <c r="T24" s="9">
        <v>0.51359999999999995</v>
      </c>
      <c r="U24" s="35">
        <f t="shared" si="3"/>
        <v>3.0999999999999917E-3</v>
      </c>
      <c r="V24" s="14">
        <v>2886158.13</v>
      </c>
      <c r="W24" s="14">
        <v>2701135.09</v>
      </c>
      <c r="X24" s="14">
        <f>V24+W24</f>
        <v>5587293.2199999997</v>
      </c>
      <c r="Y24" s="6">
        <f t="shared" ref="Y24:Y46" si="5">X24/$X$19</f>
        <v>1.6926354254525555E-2</v>
      </c>
    </row>
    <row r="25" spans="1:28" ht="12.6" customHeight="1" x14ac:dyDescent="0.25">
      <c r="A25" s="5" t="s">
        <v>44</v>
      </c>
      <c r="B25" s="6">
        <v>1.3599999999999999E-2</v>
      </c>
      <c r="C25" s="6">
        <v>1.1900000000000001E-2</v>
      </c>
      <c r="D25" s="6">
        <v>1.84E-2</v>
      </c>
      <c r="E25" s="6">
        <v>6.1999999999999998E-3</v>
      </c>
      <c r="F25" s="6">
        <v>0</v>
      </c>
      <c r="G25" s="6">
        <v>0.23019999999999999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16">
        <f t="shared" si="0"/>
        <v>0.28029999999999999</v>
      </c>
      <c r="N25" s="6">
        <v>0</v>
      </c>
      <c r="O25" s="6">
        <v>0</v>
      </c>
      <c r="P25" s="6">
        <f t="shared" si="1"/>
        <v>0</v>
      </c>
      <c r="Q25" s="9">
        <f t="shared" si="2"/>
        <v>0.28029999999999999</v>
      </c>
      <c r="R25" s="14">
        <v>0</v>
      </c>
      <c r="T25" s="9">
        <v>0.28899999999999998</v>
      </c>
      <c r="U25" s="35">
        <f t="shared" si="3"/>
        <v>-8.6999999999999855E-3</v>
      </c>
      <c r="V25" s="14">
        <v>1416703.02</v>
      </c>
      <c r="W25" s="14">
        <v>3638619.49</v>
      </c>
      <c r="X25" s="14">
        <f t="shared" si="4"/>
        <v>5055322.51</v>
      </c>
      <c r="Y25" s="6">
        <f t="shared" si="5"/>
        <v>1.5314782365250074E-2</v>
      </c>
    </row>
    <row r="26" spans="1:28" ht="12.6" customHeight="1" x14ac:dyDescent="0.25">
      <c r="A26" s="5" t="s">
        <v>45</v>
      </c>
      <c r="B26" s="6">
        <v>2.6700000000000002E-2</v>
      </c>
      <c r="C26" s="6">
        <v>6.2700000000000006E-2</v>
      </c>
      <c r="D26" s="6">
        <v>2.4899999999999999E-2</v>
      </c>
      <c r="E26" s="6">
        <v>0</v>
      </c>
      <c r="F26" s="6">
        <v>0</v>
      </c>
      <c r="G26" s="6">
        <v>0.25669999999999998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16">
        <f t="shared" si="0"/>
        <v>0.371</v>
      </c>
      <c r="N26" s="6">
        <v>0</v>
      </c>
      <c r="O26" s="6">
        <v>0</v>
      </c>
      <c r="P26" s="6">
        <f t="shared" si="1"/>
        <v>0</v>
      </c>
      <c r="Q26" s="9">
        <f t="shared" si="2"/>
        <v>0.371</v>
      </c>
      <c r="R26" s="14">
        <v>0</v>
      </c>
      <c r="T26" s="9">
        <v>0.35630000000000001</v>
      </c>
      <c r="U26" s="35">
        <f t="shared" si="3"/>
        <v>1.4699999999999991E-2</v>
      </c>
      <c r="V26" s="14">
        <v>559185.62</v>
      </c>
      <c r="W26" s="14">
        <v>947981.82</v>
      </c>
      <c r="X26" s="14">
        <f t="shared" si="4"/>
        <v>1507167.44</v>
      </c>
      <c r="Y26" s="6">
        <f t="shared" si="5"/>
        <v>4.5658691974512812E-3</v>
      </c>
    </row>
    <row r="27" spans="1:28" ht="12.6" customHeight="1" x14ac:dyDescent="0.25">
      <c r="A27" s="5" t="s">
        <v>46</v>
      </c>
      <c r="B27" s="6">
        <v>2.8899999999999999E-2</v>
      </c>
      <c r="C27" s="6">
        <v>0.19339999999999999</v>
      </c>
      <c r="D27" s="6">
        <v>2.07E-2</v>
      </c>
      <c r="E27" s="6">
        <v>4.7000000000000002E-3</v>
      </c>
      <c r="F27" s="6">
        <v>0</v>
      </c>
      <c r="G27" s="6">
        <v>8.9099999999999999E-2</v>
      </c>
      <c r="H27" s="6">
        <v>6.6900000000000001E-2</v>
      </c>
      <c r="I27" s="6">
        <v>0</v>
      </c>
      <c r="J27" s="6">
        <v>0</v>
      </c>
      <c r="K27" s="6">
        <v>0</v>
      </c>
      <c r="L27" s="6">
        <v>0</v>
      </c>
      <c r="M27" s="16">
        <f t="shared" si="0"/>
        <v>0.4037</v>
      </c>
      <c r="N27" s="6">
        <v>0</v>
      </c>
      <c r="O27" s="6">
        <v>0</v>
      </c>
      <c r="P27" s="6">
        <f t="shared" si="1"/>
        <v>0</v>
      </c>
      <c r="Q27" s="9">
        <f t="shared" si="2"/>
        <v>0.4037</v>
      </c>
      <c r="R27" s="14">
        <v>0</v>
      </c>
      <c r="T27" s="9">
        <v>0.3982</v>
      </c>
      <c r="U27" s="35">
        <f t="shared" si="3"/>
        <v>5.5000000000000049E-3</v>
      </c>
      <c r="V27" s="14">
        <v>3980082.53</v>
      </c>
      <c r="W27" s="14">
        <v>5880207.9500000002</v>
      </c>
      <c r="X27" s="14">
        <f t="shared" si="4"/>
        <v>9860290.4800000004</v>
      </c>
      <c r="Y27" s="6">
        <f t="shared" si="5"/>
        <v>2.9871131359203273E-2</v>
      </c>
    </row>
    <row r="28" spans="1:28" ht="12.6" customHeight="1" x14ac:dyDescent="0.25">
      <c r="A28" s="5" t="s">
        <v>47</v>
      </c>
      <c r="B28" s="6">
        <v>5.7099999999999998E-2</v>
      </c>
      <c r="C28" s="6">
        <v>0.1651</v>
      </c>
      <c r="D28" s="6">
        <v>7.5800000000000006E-2</v>
      </c>
      <c r="E28" s="6">
        <v>1.6500000000000001E-2</v>
      </c>
      <c r="F28" s="6">
        <v>0</v>
      </c>
      <c r="G28" s="6">
        <v>0.1719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16">
        <f t="shared" si="0"/>
        <v>0.48640000000000005</v>
      </c>
      <c r="N28" s="6">
        <v>2.3300000000000001E-2</v>
      </c>
      <c r="O28" s="6">
        <v>0</v>
      </c>
      <c r="P28" s="6">
        <f t="shared" si="1"/>
        <v>2.3300000000000001E-2</v>
      </c>
      <c r="Q28" s="9">
        <f t="shared" si="2"/>
        <v>0.50970000000000004</v>
      </c>
      <c r="R28" s="14">
        <v>24801</v>
      </c>
      <c r="T28" s="9">
        <v>0.49220000000000003</v>
      </c>
      <c r="U28" s="35">
        <f t="shared" si="3"/>
        <v>-5.7999999999999718E-3</v>
      </c>
      <c r="V28" s="14">
        <v>5090758.01</v>
      </c>
      <c r="W28" s="14">
        <v>5372684.8899999997</v>
      </c>
      <c r="X28" s="14">
        <f t="shared" si="4"/>
        <v>10463442.899999999</v>
      </c>
      <c r="Y28" s="6">
        <f t="shared" si="5"/>
        <v>3.1698343772872575E-2</v>
      </c>
      <c r="Z28" s="24" t="s">
        <v>48</v>
      </c>
    </row>
    <row r="29" spans="1:28" ht="12.6" customHeight="1" x14ac:dyDescent="0.25">
      <c r="A29" s="5" t="s">
        <v>49</v>
      </c>
      <c r="B29" s="6">
        <v>0.1794</v>
      </c>
      <c r="C29" s="6">
        <v>0.1016</v>
      </c>
      <c r="D29" s="6">
        <v>4.9599999999999998E-2</v>
      </c>
      <c r="E29" s="6">
        <v>2.1100000000000001E-2</v>
      </c>
      <c r="F29" s="6">
        <v>0</v>
      </c>
      <c r="G29" s="6">
        <v>0.18029999999999999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16">
        <f t="shared" si="0"/>
        <v>0.53200000000000003</v>
      </c>
      <c r="N29" s="6">
        <v>1E-4</v>
      </c>
      <c r="O29" s="6">
        <v>0</v>
      </c>
      <c r="P29" s="6">
        <f t="shared" si="1"/>
        <v>1E-4</v>
      </c>
      <c r="Q29" s="9">
        <f t="shared" si="2"/>
        <v>0.53210000000000002</v>
      </c>
      <c r="R29" s="14">
        <v>340.9</v>
      </c>
      <c r="T29" s="9">
        <v>0.51870000000000005</v>
      </c>
      <c r="U29" s="35">
        <f t="shared" si="3"/>
        <v>1.3299999999999979E-2</v>
      </c>
      <c r="V29" s="14">
        <v>2877160.45</v>
      </c>
      <c r="W29" s="14">
        <v>2531353.85</v>
      </c>
      <c r="X29" s="14">
        <f t="shared" si="4"/>
        <v>5408514.3000000007</v>
      </c>
      <c r="Y29" s="6">
        <f t="shared" si="5"/>
        <v>1.6384754733252984E-2</v>
      </c>
      <c r="Z29" s="25"/>
    </row>
    <row r="30" spans="1:28" ht="12.6" customHeight="1" x14ac:dyDescent="0.25">
      <c r="A30" s="5" t="s">
        <v>50</v>
      </c>
      <c r="B30" s="6">
        <v>3.4099999999999998E-2</v>
      </c>
      <c r="C30" s="6">
        <v>7.0699999999999999E-2</v>
      </c>
      <c r="D30" s="6">
        <v>4.9399999999999999E-2</v>
      </c>
      <c r="E30" s="6">
        <v>6.7999999999999996E-3</v>
      </c>
      <c r="F30" s="6">
        <v>0</v>
      </c>
      <c r="G30" s="6">
        <v>0.12759999999999999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16">
        <f t="shared" si="0"/>
        <v>0.28859999999999997</v>
      </c>
      <c r="N30" s="6">
        <v>0</v>
      </c>
      <c r="O30" s="6">
        <v>0</v>
      </c>
      <c r="P30" s="6">
        <f t="shared" si="1"/>
        <v>0</v>
      </c>
      <c r="Q30" s="9">
        <f t="shared" si="2"/>
        <v>0.28859999999999997</v>
      </c>
      <c r="R30" s="14">
        <v>0</v>
      </c>
      <c r="T30" s="9">
        <v>0.25419999999999998</v>
      </c>
      <c r="U30" s="35">
        <f t="shared" si="3"/>
        <v>3.4399999999999986E-2</v>
      </c>
      <c r="V30" s="14">
        <v>441219.35</v>
      </c>
      <c r="W30" s="14">
        <v>1087758.72</v>
      </c>
      <c r="X30" s="14">
        <f t="shared" si="4"/>
        <v>1528978.0699999998</v>
      </c>
      <c r="Y30" s="6">
        <f t="shared" si="5"/>
        <v>4.6319431326034407E-3</v>
      </c>
      <c r="Z30" s="24"/>
    </row>
    <row r="31" spans="1:28" ht="12.6" customHeight="1" x14ac:dyDescent="0.25">
      <c r="A31" s="5" t="s">
        <v>51</v>
      </c>
      <c r="B31" s="6">
        <v>4.6899999999999997E-2</v>
      </c>
      <c r="C31" s="6">
        <v>0.1278</v>
      </c>
      <c r="D31" s="6">
        <v>4.5199999999999997E-2</v>
      </c>
      <c r="E31" s="6">
        <v>0</v>
      </c>
      <c r="F31" s="6">
        <v>0</v>
      </c>
      <c r="G31" s="6">
        <v>0.20580000000000001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16">
        <f t="shared" si="0"/>
        <v>0.42569999999999997</v>
      </c>
      <c r="N31" s="6">
        <v>0</v>
      </c>
      <c r="O31" s="6">
        <v>0</v>
      </c>
      <c r="P31" s="6">
        <f>SUM(N31:O31)</f>
        <v>0</v>
      </c>
      <c r="Q31" s="9">
        <f>M31+P31</f>
        <v>0.42569999999999997</v>
      </c>
      <c r="R31" s="14">
        <v>0</v>
      </c>
      <c r="T31" s="9">
        <v>0.4078</v>
      </c>
      <c r="U31" s="35">
        <f>M31-T31</f>
        <v>1.7899999999999971E-2</v>
      </c>
      <c r="V31" s="14">
        <v>723506.02</v>
      </c>
      <c r="W31" s="14">
        <v>975883.38</v>
      </c>
      <c r="X31" s="14">
        <f>V31+W31</f>
        <v>1699389.4</v>
      </c>
      <c r="Y31" s="6">
        <f>X31/$X$19</f>
        <v>5.1481935649666201E-3</v>
      </c>
      <c r="Z31" s="24"/>
    </row>
    <row r="32" spans="1:28" ht="12.6" customHeight="1" x14ac:dyDescent="0.25">
      <c r="A32" s="8" t="s">
        <v>52</v>
      </c>
      <c r="B32" s="9">
        <v>2.3800000000000002E-2</v>
      </c>
      <c r="C32" s="9">
        <v>0.23250000000000001</v>
      </c>
      <c r="D32" s="9">
        <v>5.3199999999999997E-2</v>
      </c>
      <c r="E32" s="9">
        <v>0</v>
      </c>
      <c r="F32" s="9">
        <v>0</v>
      </c>
      <c r="G32" s="9">
        <v>0.1313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6">
        <f>SUM(B32:L32)</f>
        <v>0.44079999999999997</v>
      </c>
      <c r="N32" s="6">
        <v>1.1000000000000001E-3</v>
      </c>
      <c r="O32" s="6">
        <v>0</v>
      </c>
      <c r="P32" s="6">
        <f t="shared" si="1"/>
        <v>1.1000000000000001E-3</v>
      </c>
      <c r="Q32" s="9">
        <f t="shared" si="2"/>
        <v>0.44189999999999996</v>
      </c>
      <c r="R32" s="14">
        <v>411</v>
      </c>
      <c r="T32" s="9">
        <v>0.4304</v>
      </c>
      <c r="U32" s="35">
        <f t="shared" si="3"/>
        <v>1.0399999999999965E-2</v>
      </c>
      <c r="V32" s="14">
        <v>2546765.0299999998</v>
      </c>
      <c r="W32" s="14">
        <v>3229107.45</v>
      </c>
      <c r="X32" s="14">
        <f t="shared" si="4"/>
        <v>5775872.4800000004</v>
      </c>
      <c r="Y32" s="6">
        <f t="shared" si="5"/>
        <v>1.7497643290939557E-2</v>
      </c>
      <c r="Z32" s="24"/>
    </row>
    <row r="33" spans="1:27" ht="12.6" customHeight="1" x14ac:dyDescent="0.25">
      <c r="A33" s="8" t="s">
        <v>53</v>
      </c>
      <c r="B33" s="6">
        <v>8.7099999999999997E-2</v>
      </c>
      <c r="C33" s="6">
        <v>7.4000000000000003E-3</v>
      </c>
      <c r="D33" s="6">
        <v>1.5900000000000001E-2</v>
      </c>
      <c r="E33" s="6">
        <v>3.2000000000000002E-3</v>
      </c>
      <c r="F33" s="6">
        <v>0</v>
      </c>
      <c r="G33" s="6">
        <v>0.21149999999999999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16">
        <f t="shared" si="0"/>
        <v>0.3251</v>
      </c>
      <c r="N33" s="6">
        <v>1.6000000000000001E-3</v>
      </c>
      <c r="O33" s="6">
        <v>0</v>
      </c>
      <c r="P33" s="6">
        <f t="shared" si="1"/>
        <v>1.6000000000000001E-3</v>
      </c>
      <c r="Q33" s="9">
        <f t="shared" si="2"/>
        <v>0.32669999999999999</v>
      </c>
      <c r="R33" s="14">
        <v>10444.98</v>
      </c>
      <c r="T33" s="9">
        <v>0.33889999999999998</v>
      </c>
      <c r="U33" s="35">
        <f t="shared" si="3"/>
        <v>-1.3799999999999979E-2</v>
      </c>
      <c r="V33" s="14">
        <v>38276227.920000002</v>
      </c>
      <c r="W33" s="14">
        <v>79455724.480000004</v>
      </c>
      <c r="X33" s="14">
        <f t="shared" si="4"/>
        <v>117731952.40000001</v>
      </c>
      <c r="Y33" s="6">
        <f t="shared" si="5"/>
        <v>0.35666156311004205</v>
      </c>
      <c r="Z33" s="25" t="s">
        <v>54</v>
      </c>
    </row>
    <row r="34" spans="1:27" ht="12.6" customHeight="1" x14ac:dyDescent="0.25">
      <c r="A34" s="5" t="s">
        <v>55</v>
      </c>
      <c r="B34" s="6">
        <v>0.14710000000000001</v>
      </c>
      <c r="C34" s="6">
        <v>3.9E-2</v>
      </c>
      <c r="D34" s="6">
        <v>2.3400000000000001E-2</v>
      </c>
      <c r="E34" s="6">
        <v>1E-4</v>
      </c>
      <c r="F34" s="6">
        <v>0</v>
      </c>
      <c r="G34" s="6">
        <v>4.7899999999999998E-2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16">
        <f t="shared" si="0"/>
        <v>0.25750000000000001</v>
      </c>
      <c r="N34" s="6">
        <v>3.7999999999999999E-2</v>
      </c>
      <c r="O34" s="6">
        <v>0</v>
      </c>
      <c r="P34" s="6">
        <f t="shared" si="1"/>
        <v>3.7999999999999999E-2</v>
      </c>
      <c r="Q34" s="9">
        <f t="shared" si="2"/>
        <v>0.29549999999999998</v>
      </c>
      <c r="R34" s="14">
        <v>13269.2</v>
      </c>
      <c r="T34" s="9">
        <v>0.27939999999999998</v>
      </c>
      <c r="U34" s="35">
        <f t="shared" si="3"/>
        <v>-2.1899999999999975E-2</v>
      </c>
      <c r="V34" s="14">
        <v>920699.34</v>
      </c>
      <c r="W34" s="14">
        <v>2654814.9</v>
      </c>
      <c r="X34" s="14">
        <f t="shared" si="4"/>
        <v>3575514.2399999998</v>
      </c>
      <c r="Y34" s="6">
        <f t="shared" si="5"/>
        <v>1.0831796056756925E-2</v>
      </c>
      <c r="Z34" s="24"/>
    </row>
    <row r="35" spans="1:27" ht="12.6" customHeight="1" x14ac:dyDescent="0.25">
      <c r="A35" s="5" t="s">
        <v>56</v>
      </c>
      <c r="B35" s="6">
        <v>3.78E-2</v>
      </c>
      <c r="C35" s="6">
        <v>0.1799</v>
      </c>
      <c r="D35" s="6">
        <v>1.47E-2</v>
      </c>
      <c r="E35" s="6">
        <v>1.1000000000000001E-3</v>
      </c>
      <c r="F35" s="6">
        <v>0</v>
      </c>
      <c r="G35" s="6">
        <v>0.1956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16">
        <f t="shared" si="0"/>
        <v>0.42909999999999998</v>
      </c>
      <c r="N35" s="6">
        <v>1.6999999999999999E-3</v>
      </c>
      <c r="O35" s="6">
        <v>0</v>
      </c>
      <c r="P35" s="6">
        <f t="shared" si="1"/>
        <v>1.6999999999999999E-3</v>
      </c>
      <c r="Q35" s="9">
        <f>M35+P35</f>
        <v>0.43079999999999996</v>
      </c>
      <c r="R35" s="14">
        <v>122.37</v>
      </c>
      <c r="T35" s="9">
        <v>0.44119999999999998</v>
      </c>
      <c r="U35" s="35">
        <f>M35-T35</f>
        <v>-1.21E-2</v>
      </c>
      <c r="V35" s="14">
        <v>2301973.69</v>
      </c>
      <c r="W35" s="14">
        <v>3062182.31</v>
      </c>
      <c r="X35" s="14">
        <f t="shared" si="4"/>
        <v>5364156</v>
      </c>
      <c r="Y35" s="6">
        <f t="shared" si="5"/>
        <v>1.6250374046511699E-2</v>
      </c>
      <c r="Z35" s="24"/>
      <c r="AA35" s="19"/>
    </row>
    <row r="36" spans="1:27" ht="12.6" customHeight="1" x14ac:dyDescent="0.25">
      <c r="A36" s="5" t="s">
        <v>57</v>
      </c>
      <c r="B36" s="6">
        <v>4.5400000000000003E-2</v>
      </c>
      <c r="C36" s="6">
        <v>5.5E-2</v>
      </c>
      <c r="D36" s="6">
        <v>1.43E-2</v>
      </c>
      <c r="E36" s="6">
        <v>7.4000000000000003E-3</v>
      </c>
      <c r="F36" s="6">
        <v>0</v>
      </c>
      <c r="G36" s="6">
        <v>0.2014</v>
      </c>
      <c r="H36" s="6">
        <v>2.9999999999999997E-4</v>
      </c>
      <c r="I36" s="6">
        <v>0</v>
      </c>
      <c r="J36" s="6">
        <v>0</v>
      </c>
      <c r="K36" s="6">
        <v>0</v>
      </c>
      <c r="L36" s="6">
        <v>0</v>
      </c>
      <c r="M36" s="16">
        <f t="shared" si="0"/>
        <v>0.32380000000000003</v>
      </c>
      <c r="N36" s="6">
        <v>2.0000000000000001E-4</v>
      </c>
      <c r="O36" s="6">
        <v>0</v>
      </c>
      <c r="P36" s="6">
        <f t="shared" si="1"/>
        <v>2.0000000000000001E-4</v>
      </c>
      <c r="Q36" s="9">
        <f>M36+P36</f>
        <v>0.32400000000000001</v>
      </c>
      <c r="R36" s="14">
        <v>135.37</v>
      </c>
      <c r="T36" s="9">
        <v>0.3236</v>
      </c>
      <c r="U36" s="35">
        <f>M36-T36</f>
        <v>2.0000000000003348E-4</v>
      </c>
      <c r="V36" s="14">
        <v>1491723.87</v>
      </c>
      <c r="W36" s="14">
        <v>3115820.51</v>
      </c>
      <c r="X36" s="14">
        <f t="shared" si="4"/>
        <v>4607544.38</v>
      </c>
      <c r="Y36" s="6">
        <f t="shared" si="5"/>
        <v>1.3958266614711211E-2</v>
      </c>
      <c r="Z36" s="24"/>
    </row>
    <row r="37" spans="1:27" ht="12.6" customHeight="1" x14ac:dyDescent="0.25">
      <c r="A37" s="5" t="s">
        <v>58</v>
      </c>
      <c r="B37" s="6">
        <v>3.2599999999999997E-2</v>
      </c>
      <c r="C37" s="6">
        <v>7.9600000000000004E-2</v>
      </c>
      <c r="D37" s="6">
        <v>8.5500000000000007E-2</v>
      </c>
      <c r="E37" s="6">
        <v>7.1000000000000004E-3</v>
      </c>
      <c r="F37" s="6">
        <v>0</v>
      </c>
      <c r="G37" s="6">
        <v>7.0800000000000002E-2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16">
        <f t="shared" si="0"/>
        <v>0.27559999999999996</v>
      </c>
      <c r="N37" s="6">
        <v>0</v>
      </c>
      <c r="O37" s="6">
        <v>0</v>
      </c>
      <c r="P37" s="6">
        <f t="shared" si="1"/>
        <v>0</v>
      </c>
      <c r="Q37" s="9">
        <f t="shared" si="2"/>
        <v>0.27559999999999996</v>
      </c>
      <c r="R37" s="14">
        <v>0</v>
      </c>
      <c r="T37" s="9">
        <v>0.2707</v>
      </c>
      <c r="U37" s="35">
        <f t="shared" si="3"/>
        <v>4.8999999999999599E-3</v>
      </c>
      <c r="V37" s="14">
        <v>861658</v>
      </c>
      <c r="W37" s="14">
        <v>2263815.8199999998</v>
      </c>
      <c r="X37" s="14">
        <f>V37+W37</f>
        <v>3125473.82</v>
      </c>
      <c r="Y37" s="6">
        <f t="shared" si="5"/>
        <v>9.4684268406026537E-3</v>
      </c>
      <c r="Z37" s="24"/>
    </row>
    <row r="38" spans="1:27" s="5" customFormat="1" ht="12.6" customHeight="1" x14ac:dyDescent="0.2">
      <c r="A38" s="5" t="s">
        <v>59</v>
      </c>
      <c r="B38" s="6">
        <v>0.13550000000000001</v>
      </c>
      <c r="C38" s="6">
        <v>0.1004</v>
      </c>
      <c r="D38" s="6">
        <v>2.1899999999999999E-2</v>
      </c>
      <c r="E38" s="6">
        <v>4.0000000000000002E-4</v>
      </c>
      <c r="F38" s="6">
        <v>0</v>
      </c>
      <c r="G38" s="6">
        <v>0.13100000000000001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16">
        <f t="shared" si="0"/>
        <v>0.38919999999999999</v>
      </c>
      <c r="N38" s="6">
        <v>5.9999999999999995E-4</v>
      </c>
      <c r="O38" s="6">
        <v>0</v>
      </c>
      <c r="P38" s="6">
        <f t="shared" si="1"/>
        <v>5.9999999999999995E-4</v>
      </c>
      <c r="Q38" s="9">
        <f t="shared" si="2"/>
        <v>0.38979999999999998</v>
      </c>
      <c r="R38" s="14">
        <v>113.86</v>
      </c>
      <c r="S38" s="10"/>
      <c r="T38" s="9">
        <v>0.37</v>
      </c>
      <c r="U38" s="35">
        <f t="shared" si="3"/>
        <v>1.9199999999999995E-2</v>
      </c>
      <c r="V38" s="14">
        <v>1324631.67</v>
      </c>
      <c r="W38" s="14">
        <v>2078529.67</v>
      </c>
      <c r="X38" s="14">
        <f t="shared" si="4"/>
        <v>3403161.34</v>
      </c>
      <c r="Y38" s="6">
        <f>X38/$X$19</f>
        <v>1.0309663759895867E-2</v>
      </c>
      <c r="Z38" s="24"/>
    </row>
    <row r="39" spans="1:27" ht="12.6" customHeight="1" x14ac:dyDescent="0.25">
      <c r="A39" s="5" t="s">
        <v>60</v>
      </c>
      <c r="B39" s="6">
        <v>1.83E-2</v>
      </c>
      <c r="C39" s="6">
        <v>0.1016</v>
      </c>
      <c r="D39" s="6">
        <v>0.12509999999999999</v>
      </c>
      <c r="E39" s="6">
        <v>0</v>
      </c>
      <c r="F39" s="6">
        <v>0</v>
      </c>
      <c r="G39" s="6">
        <v>9.0200000000000002E-2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16">
        <f t="shared" si="0"/>
        <v>0.3352</v>
      </c>
      <c r="N39" s="6">
        <v>0</v>
      </c>
      <c r="O39" s="6">
        <v>0</v>
      </c>
      <c r="P39" s="6">
        <f t="shared" si="1"/>
        <v>0</v>
      </c>
      <c r="Q39" s="9">
        <f t="shared" si="2"/>
        <v>0.3352</v>
      </c>
      <c r="R39" s="14">
        <v>0</v>
      </c>
      <c r="T39" s="9">
        <v>0.30159999999999998</v>
      </c>
      <c r="U39" s="35">
        <f t="shared" si="3"/>
        <v>3.3600000000000019E-2</v>
      </c>
      <c r="V39" s="14">
        <v>904537.62</v>
      </c>
      <c r="W39" s="14">
        <v>1793506.36</v>
      </c>
      <c r="X39" s="14">
        <f t="shared" si="4"/>
        <v>2698043.98</v>
      </c>
      <c r="Y39" s="6">
        <f t="shared" si="5"/>
        <v>8.1735549579354388E-3</v>
      </c>
      <c r="Z39" s="24"/>
    </row>
    <row r="40" spans="1:27" ht="12.6" customHeight="1" x14ac:dyDescent="0.25">
      <c r="A40" s="5" t="s">
        <v>61</v>
      </c>
      <c r="B40" s="6">
        <v>0.18990000000000001</v>
      </c>
      <c r="C40" s="6">
        <v>2.06E-2</v>
      </c>
      <c r="D40" s="6">
        <v>3.3000000000000002E-2</v>
      </c>
      <c r="E40" s="6">
        <v>3.1199999999999999E-2</v>
      </c>
      <c r="F40" s="6">
        <v>0</v>
      </c>
      <c r="G40" s="6">
        <v>9.1700000000000004E-2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16">
        <f t="shared" si="0"/>
        <v>0.3664</v>
      </c>
      <c r="N40" s="6">
        <v>0.184</v>
      </c>
      <c r="O40" s="6">
        <v>0</v>
      </c>
      <c r="P40" s="6">
        <f t="shared" si="1"/>
        <v>0.184</v>
      </c>
      <c r="Q40" s="9">
        <f t="shared" si="2"/>
        <v>0.5504</v>
      </c>
      <c r="R40" s="14">
        <v>291762.62</v>
      </c>
      <c r="T40" s="9">
        <v>0.3755</v>
      </c>
      <c r="U40" s="35">
        <f t="shared" si="3"/>
        <v>-9.099999999999997E-3</v>
      </c>
      <c r="V40" s="14">
        <v>6797725.4199999999</v>
      </c>
      <c r="W40" s="14">
        <v>11754494.050000001</v>
      </c>
      <c r="X40" s="14">
        <f>V40+W40</f>
        <v>18552219.469999999</v>
      </c>
      <c r="Y40" s="6">
        <f t="shared" si="5"/>
        <v>5.6202784889268137E-2</v>
      </c>
      <c r="Z40" s="25" t="s">
        <v>62</v>
      </c>
    </row>
    <row r="41" spans="1:27" ht="12.6" customHeight="1" x14ac:dyDescent="0.25">
      <c r="A41" s="5" t="s">
        <v>63</v>
      </c>
      <c r="B41" s="6">
        <v>1.37E-2</v>
      </c>
      <c r="C41" s="6">
        <v>1.4E-3</v>
      </c>
      <c r="D41" s="6">
        <v>3.5000000000000001E-3</v>
      </c>
      <c r="E41" s="6">
        <v>0</v>
      </c>
      <c r="F41" s="6">
        <v>0</v>
      </c>
      <c r="G41" s="6">
        <v>0.01</v>
      </c>
      <c r="H41" s="6">
        <v>7.5999999999999998E-2</v>
      </c>
      <c r="I41" s="6">
        <v>0</v>
      </c>
      <c r="J41" s="6">
        <v>0</v>
      </c>
      <c r="K41" s="6">
        <v>0</v>
      </c>
      <c r="L41" s="6">
        <v>0</v>
      </c>
      <c r="M41" s="16">
        <f t="shared" si="0"/>
        <v>0.1046</v>
      </c>
      <c r="N41" s="6">
        <v>0</v>
      </c>
      <c r="O41" s="6">
        <v>0</v>
      </c>
      <c r="P41" s="6">
        <f t="shared" si="1"/>
        <v>0</v>
      </c>
      <c r="Q41" s="9">
        <f t="shared" si="2"/>
        <v>0.1046</v>
      </c>
      <c r="R41" s="14">
        <v>0</v>
      </c>
      <c r="T41" s="9">
        <v>0.13589999999999999</v>
      </c>
      <c r="U41" s="35">
        <f t="shared" si="3"/>
        <v>-3.1299999999999994E-2</v>
      </c>
      <c r="V41" s="14">
        <v>64519.91</v>
      </c>
      <c r="W41" s="14">
        <v>552320.27</v>
      </c>
      <c r="X41" s="14">
        <f t="shared" si="4"/>
        <v>616840.18000000005</v>
      </c>
      <c r="Y41" s="6">
        <f t="shared" si="5"/>
        <v>1.8686786237979665E-3</v>
      </c>
      <c r="Z41" s="24"/>
    </row>
    <row r="42" spans="1:27" ht="12.6" customHeight="1" x14ac:dyDescent="0.25">
      <c r="A42" s="5" t="s">
        <v>64</v>
      </c>
      <c r="B42" s="6">
        <v>8.8800000000000004E-2</v>
      </c>
      <c r="C42" s="6">
        <v>4.9500000000000002E-2</v>
      </c>
      <c r="D42" s="6">
        <v>1.4500000000000001E-2</v>
      </c>
      <c r="E42" s="6">
        <v>8.0000000000000002E-3</v>
      </c>
      <c r="F42" s="6">
        <v>0</v>
      </c>
      <c r="G42" s="6">
        <v>0.17560000000000001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16">
        <f t="shared" si="0"/>
        <v>0.33640000000000003</v>
      </c>
      <c r="N42" s="6">
        <v>0</v>
      </c>
      <c r="O42" s="6">
        <v>0</v>
      </c>
      <c r="P42" s="6">
        <f t="shared" si="1"/>
        <v>0</v>
      </c>
      <c r="Q42" s="9">
        <f t="shared" si="2"/>
        <v>0.33640000000000003</v>
      </c>
      <c r="R42" s="14">
        <v>0</v>
      </c>
      <c r="T42" s="9">
        <v>0.3483</v>
      </c>
      <c r="U42" s="35">
        <f t="shared" si="3"/>
        <v>-1.1899999999999966E-2</v>
      </c>
      <c r="V42" s="14">
        <v>26835252.690000001</v>
      </c>
      <c r="W42" s="14">
        <v>52941833.920000002</v>
      </c>
      <c r="X42" s="14">
        <f t="shared" si="4"/>
        <v>79777086.609999999</v>
      </c>
      <c r="Y42" s="6">
        <f t="shared" si="5"/>
        <v>0.24167967854653369</v>
      </c>
      <c r="Z42" s="25" t="s">
        <v>65</v>
      </c>
    </row>
    <row r="43" spans="1:27" ht="12.6" customHeight="1" x14ac:dyDescent="0.25">
      <c r="A43" s="5" t="s">
        <v>66</v>
      </c>
      <c r="B43" s="6">
        <v>1.9599999999999999E-2</v>
      </c>
      <c r="C43" s="6">
        <v>0.17499999999999999</v>
      </c>
      <c r="D43" s="6">
        <v>4.1099999999999998E-2</v>
      </c>
      <c r="E43" s="6">
        <v>0</v>
      </c>
      <c r="F43" s="6">
        <v>0</v>
      </c>
      <c r="G43" s="6">
        <v>0.13250000000000001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16">
        <f t="shared" si="0"/>
        <v>0.36819999999999997</v>
      </c>
      <c r="N43" s="6">
        <v>0</v>
      </c>
      <c r="O43" s="6">
        <v>0</v>
      </c>
      <c r="P43" s="6">
        <f t="shared" si="1"/>
        <v>0</v>
      </c>
      <c r="Q43" s="9">
        <f t="shared" si="2"/>
        <v>0.36819999999999997</v>
      </c>
      <c r="R43" s="14">
        <v>0</v>
      </c>
      <c r="T43" s="9">
        <v>0.37219999999999998</v>
      </c>
      <c r="U43" s="35">
        <f t="shared" si="3"/>
        <v>-4.0000000000000036E-3</v>
      </c>
      <c r="V43" s="14">
        <v>1190354.3</v>
      </c>
      <c r="W43" s="14">
        <v>2042176.23</v>
      </c>
      <c r="X43" s="14">
        <f t="shared" si="4"/>
        <v>3232530.5300000003</v>
      </c>
      <c r="Y43" s="6">
        <f t="shared" si="5"/>
        <v>9.7927484266432056E-3</v>
      </c>
      <c r="Z43" s="24"/>
    </row>
    <row r="44" spans="1:27" ht="12.6" customHeight="1" x14ac:dyDescent="0.25">
      <c r="A44" s="5" t="s">
        <v>67</v>
      </c>
      <c r="B44" s="6">
        <v>6.1699999999999998E-2</v>
      </c>
      <c r="C44" s="6">
        <v>2.98E-2</v>
      </c>
      <c r="D44" s="6">
        <v>2.7300000000000001E-2</v>
      </c>
      <c r="E44" s="6">
        <v>0</v>
      </c>
      <c r="F44" s="6">
        <v>0</v>
      </c>
      <c r="G44" s="6">
        <v>0.27600000000000002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16">
        <f t="shared" si="0"/>
        <v>0.39480000000000004</v>
      </c>
      <c r="N44" s="6">
        <v>1E-4</v>
      </c>
      <c r="O44" s="6">
        <v>0</v>
      </c>
      <c r="P44" s="6">
        <f>SUM(N44:O44)</f>
        <v>1E-4</v>
      </c>
      <c r="Q44" s="9">
        <f>M44+P44</f>
        <v>0.39490000000000003</v>
      </c>
      <c r="R44" s="14">
        <v>54</v>
      </c>
      <c r="T44" s="9">
        <v>0.38279999999999997</v>
      </c>
      <c r="U44" s="35">
        <f>M44-T44</f>
        <v>1.2000000000000066E-2</v>
      </c>
      <c r="V44" s="14">
        <v>6917486.1900000004</v>
      </c>
      <c r="W44" s="14">
        <v>10602144.43</v>
      </c>
      <c r="X44" s="14">
        <f>V44+W44</f>
        <v>17519630.620000001</v>
      </c>
      <c r="Y44" s="6">
        <f>X44/$X$19</f>
        <v>5.3074621754423186E-2</v>
      </c>
      <c r="Z44" s="24" t="s">
        <v>68</v>
      </c>
    </row>
    <row r="45" spans="1:27" ht="12.6" customHeight="1" x14ac:dyDescent="0.25">
      <c r="A45" s="5" t="s">
        <v>69</v>
      </c>
      <c r="B45" s="6">
        <v>3.6200000000000003E-2</v>
      </c>
      <c r="C45" s="6">
        <v>0.18759999999999999</v>
      </c>
      <c r="D45" s="6">
        <v>0.27729999999999999</v>
      </c>
      <c r="E45" s="6">
        <v>1.4E-3</v>
      </c>
      <c r="F45" s="6">
        <v>0</v>
      </c>
      <c r="G45" s="6">
        <v>0.17780000000000001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16">
        <f t="shared" si="0"/>
        <v>0.6802999999999999</v>
      </c>
      <c r="N45" s="6">
        <v>0</v>
      </c>
      <c r="O45" s="6">
        <v>0</v>
      </c>
      <c r="P45" s="6">
        <f t="shared" si="1"/>
        <v>0</v>
      </c>
      <c r="Q45" s="9">
        <f t="shared" si="2"/>
        <v>0.6802999999999999</v>
      </c>
      <c r="R45" s="14">
        <v>0</v>
      </c>
      <c r="T45" s="9">
        <v>0.69040000000000001</v>
      </c>
      <c r="U45" s="35">
        <f>M45-T45</f>
        <v>-1.0100000000000109E-2</v>
      </c>
      <c r="V45" s="14">
        <v>3690628.53</v>
      </c>
      <c r="W45" s="14">
        <v>1733151.91</v>
      </c>
      <c r="X45" s="14">
        <f t="shared" si="4"/>
        <v>5423780.4399999995</v>
      </c>
      <c r="Y45" s="6">
        <f t="shared" si="5"/>
        <v>1.6431002546561619E-2</v>
      </c>
    </row>
    <row r="46" spans="1:27" ht="12.6" customHeight="1" x14ac:dyDescent="0.25">
      <c r="A46" s="5" t="s">
        <v>70</v>
      </c>
      <c r="B46" s="6">
        <v>2.1000000000000001E-2</v>
      </c>
      <c r="C46" s="6">
        <v>0.18609999999999999</v>
      </c>
      <c r="D46" s="6">
        <v>1.9900000000000001E-2</v>
      </c>
      <c r="E46" s="6">
        <v>0</v>
      </c>
      <c r="F46" s="6">
        <v>0</v>
      </c>
      <c r="G46" s="6">
        <v>0.49769999999999998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16">
        <f t="shared" si="0"/>
        <v>0.7246999999999999</v>
      </c>
      <c r="N46" s="6">
        <v>6.9999999999999999E-4</v>
      </c>
      <c r="O46" s="6">
        <v>0</v>
      </c>
      <c r="P46" s="6">
        <f t="shared" si="1"/>
        <v>6.9999999999999999E-4</v>
      </c>
      <c r="Q46" s="9">
        <f t="shared" si="2"/>
        <v>0.72539999999999993</v>
      </c>
      <c r="R46" s="14">
        <v>221.71</v>
      </c>
      <c r="T46" s="9">
        <v>0.73580000000000001</v>
      </c>
      <c r="U46" s="35">
        <f t="shared" si="3"/>
        <v>-1.110000000000011E-2</v>
      </c>
      <c r="V46" s="14">
        <v>4122149.09</v>
      </c>
      <c r="W46" s="14">
        <v>1566629.96</v>
      </c>
      <c r="X46" s="14">
        <f t="shared" si="4"/>
        <v>5688779.0499999998</v>
      </c>
      <c r="Y46" s="6">
        <f t="shared" si="5"/>
        <v>1.7233799209131775E-2</v>
      </c>
    </row>
    <row r="47" spans="1:27" x14ac:dyDescent="0.25">
      <c r="N47" s="6"/>
      <c r="O47" s="6"/>
      <c r="P47" s="6"/>
      <c r="R47" s="14"/>
    </row>
    <row r="48" spans="1:27" x14ac:dyDescent="0.25">
      <c r="N48" s="6"/>
      <c r="O48" s="6"/>
      <c r="P48" s="6"/>
      <c r="R48" s="14"/>
    </row>
    <row r="49" spans="2:23" x14ac:dyDescent="0.25">
      <c r="B49" s="21"/>
      <c r="C49" s="21"/>
      <c r="D49" s="21"/>
      <c r="E49" s="21"/>
      <c r="G49" s="21"/>
      <c r="H49" s="21"/>
      <c r="I49" s="21"/>
      <c r="J49" s="21"/>
      <c r="K49" s="21"/>
      <c r="L49" s="21"/>
      <c r="M49" s="33"/>
      <c r="R49" s="14"/>
    </row>
    <row r="50" spans="2:23" x14ac:dyDescent="0.25">
      <c r="M50" s="34"/>
      <c r="R50" s="5"/>
      <c r="T50" s="4"/>
    </row>
    <row r="51" spans="2:23" x14ac:dyDescent="0.25">
      <c r="W51" s="22"/>
    </row>
    <row r="52" spans="2:23" x14ac:dyDescent="0.25">
      <c r="W52" s="2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E4A500-D868-4C70-B638-E7856A46D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13272-CE9A-4018-B768-9CE1655F5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0BD3B-6228-44C7-A4D8-DC09079CDFA1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a0b99805-cbe9-4b90-ac80-e516aaa95882"/>
    <ds:schemaRef ds:uri="http://purl.org/dc/dcmitype/"/>
    <ds:schemaRef ds:uri="3ed4486b-53a1-4d1e-b9ad-8bc54291217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Virginia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J. Kapko</dc:creator>
  <cp:keywords/>
  <dc:description/>
  <cp:lastModifiedBy>Michele Canull</cp:lastModifiedBy>
  <cp:revision/>
  <dcterms:created xsi:type="dcterms:W3CDTF">2020-11-19T11:56:07Z</dcterms:created>
  <dcterms:modified xsi:type="dcterms:W3CDTF">2026-07-01T18:52:17Z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2022-09-26T11:43:26Z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0a7302bb-394b-4351-9354-c5bae5ebd978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MediaServiceImageTags">
    <vt:lpwstr/>
  </property>
</Properties>
</file>